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Utilisateur\Desktop\"/>
    </mc:Choice>
  </mc:AlternateContent>
  <xr:revisionPtr revIDLastSave="0" documentId="13_ncr:40009_{822ECC80-A621-4A75-84F0-C287ED3FAD8E}" xr6:coauthVersionLast="38" xr6:coauthVersionMax="38" xr10:uidLastSave="{00000000-0000-0000-0000-000000000000}"/>
  <bookViews>
    <workbookView xWindow="0" yWindow="0" windowWidth="28800" windowHeight="12225"/>
  </bookViews>
  <sheets>
    <sheet name="Période_1" sheetId="1" r:id="rId1"/>
    <sheet name="Période_2" sheetId="2" r:id="rId2"/>
    <sheet name="Période_3" sheetId="3" r:id="rId3"/>
    <sheet name="Période_4" sheetId="4" r:id="rId4"/>
    <sheet name="Période_5" sheetId="5" r:id="rId5"/>
    <sheet name="ISSR" sheetId="6" r:id="rId6"/>
  </sheets>
  <definedNames>
    <definedName name="Excel_BuiltIn_Print_Area" localSheetId="0">Période_1!$A$1:$S$30</definedName>
    <definedName name="Période_1">#N/A</definedName>
    <definedName name="Période_2">#N/A</definedName>
    <definedName name="_xlnm.Print_Area" localSheetId="0">Période_1!$A$1:$S$40</definedName>
    <definedName name="_xlnm.Print_Area" localSheetId="1">Période_2!$A$1:$S$39</definedName>
    <definedName name="_xlnm.Print_Area" localSheetId="2">Période_3!$A$1:$S$34</definedName>
    <definedName name="_xlnm.Print_Area" localSheetId="3">Période_4!$A$1:$S$36</definedName>
    <definedName name="_xlnm.Print_Area" localSheetId="4">Période_5!$A$1:$S$44</definedName>
  </definedNames>
  <calcPr calcId="191029" fullCalcOnLoad="1"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1" i="6" l="1"/>
  <c r="D340" i="6"/>
  <c r="D339" i="6"/>
  <c r="B339" i="6"/>
  <c r="D338" i="6"/>
  <c r="B338" i="6"/>
  <c r="D337" i="6"/>
  <c r="B337" i="6"/>
  <c r="D336" i="6"/>
  <c r="B336" i="6"/>
  <c r="D335" i="6"/>
  <c r="B335" i="6"/>
  <c r="D334" i="6"/>
  <c r="D333" i="6"/>
  <c r="D332" i="6"/>
  <c r="B332" i="6"/>
  <c r="D331" i="6"/>
  <c r="B331" i="6"/>
  <c r="D330" i="6"/>
  <c r="B330" i="6"/>
  <c r="D329" i="6"/>
  <c r="B329" i="6"/>
  <c r="D328" i="6"/>
  <c r="B328" i="6"/>
  <c r="D327" i="6"/>
  <c r="D326" i="6"/>
  <c r="D325" i="6"/>
  <c r="B325" i="6"/>
  <c r="D324" i="6"/>
  <c r="B324" i="6"/>
  <c r="D323" i="6"/>
  <c r="B323" i="6"/>
  <c r="D322" i="6"/>
  <c r="B322" i="6"/>
  <c r="D321" i="6"/>
  <c r="B321" i="6"/>
  <c r="D320" i="6"/>
  <c r="D319" i="6"/>
  <c r="D318" i="6"/>
  <c r="B318" i="6"/>
  <c r="D317" i="6"/>
  <c r="B317" i="6"/>
  <c r="D316" i="6"/>
  <c r="B316" i="6"/>
  <c r="D315" i="6"/>
  <c r="B315" i="6"/>
  <c r="D314" i="6"/>
  <c r="D313" i="6"/>
  <c r="D312" i="6"/>
  <c r="D311" i="6"/>
  <c r="B311" i="6"/>
  <c r="D310" i="6"/>
  <c r="B310" i="6"/>
  <c r="D309" i="6"/>
  <c r="B309" i="6"/>
  <c r="D308" i="6"/>
  <c r="B308" i="6"/>
  <c r="D307" i="6"/>
  <c r="B307" i="6"/>
  <c r="D306" i="6"/>
  <c r="D305" i="6"/>
  <c r="D304" i="6"/>
  <c r="D303" i="6"/>
  <c r="D302" i="6"/>
  <c r="B302" i="6"/>
  <c r="D301" i="6"/>
  <c r="B301" i="6"/>
  <c r="D300" i="6"/>
  <c r="B300" i="6"/>
  <c r="D299" i="6"/>
  <c r="D298" i="6"/>
  <c r="D297" i="6"/>
  <c r="B297" i="6"/>
  <c r="D296" i="6"/>
  <c r="B296" i="6"/>
  <c r="D295" i="6"/>
  <c r="B295" i="6"/>
  <c r="D294" i="6"/>
  <c r="B294" i="6"/>
  <c r="D293" i="6"/>
  <c r="B293" i="6"/>
  <c r="D292" i="6"/>
  <c r="D291" i="6"/>
  <c r="D290" i="6"/>
  <c r="B290" i="6"/>
  <c r="D289" i="6"/>
  <c r="B289" i="6"/>
  <c r="D288" i="6"/>
  <c r="B288" i="6"/>
  <c r="D287" i="6"/>
  <c r="B287" i="6"/>
  <c r="D286" i="6"/>
  <c r="B286" i="6"/>
  <c r="D285" i="6"/>
  <c r="D284" i="6"/>
  <c r="D283" i="6"/>
  <c r="B283" i="6"/>
  <c r="D282" i="6"/>
  <c r="B282" i="6"/>
  <c r="D281" i="6"/>
  <c r="B281" i="6"/>
  <c r="D280" i="6"/>
  <c r="B280" i="6"/>
  <c r="D279" i="6"/>
  <c r="B279" i="6"/>
  <c r="D278" i="6"/>
  <c r="D277" i="6"/>
  <c r="D276" i="6"/>
  <c r="B276" i="6"/>
  <c r="D275" i="6"/>
  <c r="B275" i="6"/>
  <c r="D274" i="6"/>
  <c r="B274" i="6"/>
  <c r="D273" i="6"/>
  <c r="B273" i="6"/>
  <c r="D272" i="6"/>
  <c r="B272" i="6"/>
  <c r="D271" i="6"/>
  <c r="D270" i="6"/>
  <c r="D269" i="6"/>
  <c r="D268" i="6"/>
  <c r="D267" i="6"/>
  <c r="D266" i="6"/>
  <c r="D265" i="6"/>
  <c r="D264" i="6"/>
  <c r="D263" i="6"/>
  <c r="D262" i="6"/>
  <c r="D261" i="6"/>
  <c r="D260" i="6"/>
  <c r="D259" i="6"/>
  <c r="D258" i="6"/>
  <c r="D257" i="6"/>
  <c r="D256" i="6"/>
  <c r="D255" i="6"/>
  <c r="B255" i="6"/>
  <c r="D254" i="6"/>
  <c r="B254" i="6"/>
  <c r="D253" i="6"/>
  <c r="B253" i="6"/>
  <c r="D252" i="6"/>
  <c r="B252" i="6"/>
  <c r="D251" i="6"/>
  <c r="B251" i="6"/>
  <c r="D250" i="6"/>
  <c r="D249" i="6"/>
  <c r="D248" i="6"/>
  <c r="B248" i="6"/>
  <c r="D247" i="6"/>
  <c r="B247" i="6"/>
  <c r="D246" i="6"/>
  <c r="B246" i="6"/>
  <c r="D245" i="6"/>
  <c r="B245" i="6"/>
  <c r="D244" i="6"/>
  <c r="B244" i="6"/>
  <c r="D243" i="6"/>
  <c r="D242" i="6"/>
  <c r="D241" i="6"/>
  <c r="B241" i="6"/>
  <c r="D240" i="6"/>
  <c r="B240" i="6"/>
  <c r="D239" i="6"/>
  <c r="B239" i="6"/>
  <c r="D238" i="6"/>
  <c r="B238" i="6"/>
  <c r="D237" i="6"/>
  <c r="B237" i="6"/>
  <c r="D236" i="6"/>
  <c r="D235" i="6"/>
  <c r="D234" i="6"/>
  <c r="B234" i="6"/>
  <c r="D233" i="6"/>
  <c r="B233" i="6"/>
  <c r="D232" i="6"/>
  <c r="B232" i="6"/>
  <c r="D231" i="6"/>
  <c r="B231" i="6"/>
  <c r="D230" i="6"/>
  <c r="B230" i="6"/>
  <c r="D229" i="6"/>
  <c r="D228" i="6"/>
  <c r="D227" i="6"/>
  <c r="B227" i="6"/>
  <c r="D226" i="6"/>
  <c r="B226" i="6"/>
  <c r="D225" i="6"/>
  <c r="B225" i="6"/>
  <c r="D224" i="6"/>
  <c r="B224" i="6"/>
  <c r="D223" i="6"/>
  <c r="B223" i="6"/>
  <c r="D222" i="6"/>
  <c r="D221" i="6"/>
  <c r="D220" i="6"/>
  <c r="B220" i="6"/>
  <c r="D219" i="6"/>
  <c r="B219" i="6"/>
  <c r="D218" i="6"/>
  <c r="B218" i="6"/>
  <c r="D217" i="6"/>
  <c r="B217" i="6"/>
  <c r="D216" i="6"/>
  <c r="B216" i="6"/>
  <c r="D215" i="6"/>
  <c r="D214" i="6"/>
  <c r="D213" i="6"/>
  <c r="D212" i="6"/>
  <c r="D211" i="6"/>
  <c r="D210" i="6"/>
  <c r="D209" i="6"/>
  <c r="D208" i="6"/>
  <c r="D207" i="6"/>
  <c r="D206" i="6"/>
  <c r="D205" i="6"/>
  <c r="D204" i="6"/>
  <c r="D203" i="6"/>
  <c r="D202" i="6"/>
  <c r="D201" i="6"/>
  <c r="D200" i="6"/>
  <c r="D199" i="6"/>
  <c r="B199" i="6"/>
  <c r="D198" i="6"/>
  <c r="B198" i="6"/>
  <c r="D197" i="6"/>
  <c r="B197" i="6"/>
  <c r="D196" i="6"/>
  <c r="B196" i="6"/>
  <c r="D195" i="6"/>
  <c r="B195" i="6"/>
  <c r="D194" i="6"/>
  <c r="D193" i="6"/>
  <c r="D192" i="6"/>
  <c r="B192" i="6"/>
  <c r="D191" i="6"/>
  <c r="B191" i="6"/>
  <c r="D190" i="6"/>
  <c r="B190" i="6"/>
  <c r="D189" i="6"/>
  <c r="B189" i="6"/>
  <c r="D188" i="6"/>
  <c r="B188" i="6"/>
  <c r="D187" i="6"/>
  <c r="D186" i="6"/>
  <c r="D185" i="6"/>
  <c r="B185" i="6"/>
  <c r="D184" i="6"/>
  <c r="B184" i="6"/>
  <c r="D183" i="6"/>
  <c r="B183" i="6"/>
  <c r="D182" i="6"/>
  <c r="B182" i="6"/>
  <c r="D181" i="6"/>
  <c r="B181" i="6"/>
  <c r="D180" i="6"/>
  <c r="D179" i="6"/>
  <c r="D178" i="6"/>
  <c r="B178" i="6"/>
  <c r="D177" i="6"/>
  <c r="B177" i="6"/>
  <c r="D176" i="6"/>
  <c r="B176" i="6"/>
  <c r="D175" i="6"/>
  <c r="B175" i="6"/>
  <c r="D174" i="6"/>
  <c r="B174" i="6"/>
  <c r="D173" i="6"/>
  <c r="D172" i="6"/>
  <c r="D171" i="6"/>
  <c r="B171" i="6"/>
  <c r="D170" i="6"/>
  <c r="B170" i="6"/>
  <c r="D169" i="6"/>
  <c r="B169" i="6"/>
  <c r="D168" i="6"/>
  <c r="B168" i="6"/>
  <c r="D167" i="6"/>
  <c r="B167" i="6"/>
  <c r="D166" i="6"/>
  <c r="D165" i="6"/>
  <c r="D164" i="6"/>
  <c r="B164" i="6"/>
  <c r="D163" i="6"/>
  <c r="B163" i="6"/>
  <c r="D162" i="6"/>
  <c r="B162" i="6"/>
  <c r="D161" i="6"/>
  <c r="B161" i="6"/>
  <c r="D160" i="6"/>
  <c r="B160" i="6"/>
  <c r="D159" i="6"/>
  <c r="D158" i="6"/>
  <c r="D157" i="6"/>
  <c r="D156" i="6"/>
  <c r="D155" i="6"/>
  <c r="D154" i="6"/>
  <c r="D153" i="6"/>
  <c r="D152" i="6"/>
  <c r="D151" i="6"/>
  <c r="D150" i="6"/>
  <c r="D149" i="6"/>
  <c r="D148" i="6"/>
  <c r="D147" i="6"/>
  <c r="D146" i="6"/>
  <c r="D145" i="6"/>
  <c r="D144" i="6"/>
  <c r="D143" i="6"/>
  <c r="B143" i="6"/>
  <c r="D142" i="6"/>
  <c r="B142" i="6"/>
  <c r="D141" i="6"/>
  <c r="B141" i="6"/>
  <c r="D140" i="6"/>
  <c r="B140" i="6"/>
  <c r="D139" i="6"/>
  <c r="B139" i="6"/>
  <c r="D138" i="6"/>
  <c r="D137" i="6"/>
  <c r="D136" i="6"/>
  <c r="B136" i="6"/>
  <c r="D135" i="6"/>
  <c r="B135" i="6"/>
  <c r="D134" i="6"/>
  <c r="B134" i="6"/>
  <c r="D133" i="6"/>
  <c r="B133" i="6"/>
  <c r="D132" i="6"/>
  <c r="B132" i="6"/>
  <c r="D131" i="6"/>
  <c r="D130" i="6"/>
  <c r="D129" i="6"/>
  <c r="B129" i="6"/>
  <c r="D128" i="6"/>
  <c r="B128" i="6"/>
  <c r="D127" i="6"/>
  <c r="B127" i="6"/>
  <c r="D126" i="6"/>
  <c r="B126" i="6"/>
  <c r="D125" i="6"/>
  <c r="B125" i="6"/>
  <c r="D124" i="6"/>
  <c r="D123" i="6"/>
  <c r="D122" i="6"/>
  <c r="B122" i="6"/>
  <c r="D121" i="6"/>
  <c r="B121" i="6"/>
  <c r="D120" i="6"/>
  <c r="B120" i="6"/>
  <c r="D119" i="6"/>
  <c r="B119" i="6"/>
  <c r="D118" i="6"/>
  <c r="B118" i="6"/>
  <c r="D117" i="6"/>
  <c r="D116" i="6"/>
  <c r="D115" i="6"/>
  <c r="B115" i="6"/>
  <c r="D114" i="6"/>
  <c r="B114" i="6"/>
  <c r="D113" i="6"/>
  <c r="B113" i="6"/>
  <c r="D112" i="6"/>
  <c r="B112" i="6"/>
  <c r="D111" i="6"/>
  <c r="B111" i="6"/>
  <c r="D110" i="6"/>
  <c r="D109" i="6"/>
  <c r="D108" i="6"/>
  <c r="B108" i="6"/>
  <c r="D107" i="6"/>
  <c r="B107" i="6"/>
  <c r="D106" i="6"/>
  <c r="B106" i="6"/>
  <c r="D105" i="6"/>
  <c r="B105" i="6"/>
  <c r="D104" i="6"/>
  <c r="B104" i="6"/>
  <c r="D103" i="6"/>
  <c r="D102" i="6"/>
  <c r="D101" i="6"/>
  <c r="B101" i="6"/>
  <c r="D100" i="6"/>
  <c r="B100" i="6"/>
  <c r="D99" i="6"/>
  <c r="B99" i="6"/>
  <c r="D98" i="6"/>
  <c r="B98" i="6"/>
  <c r="D97" i="6"/>
  <c r="B97" i="6"/>
  <c r="D96" i="6"/>
  <c r="D95" i="6"/>
  <c r="D94" i="6"/>
  <c r="D93" i="6"/>
  <c r="D92" i="6"/>
  <c r="D91" i="6"/>
  <c r="D90" i="6"/>
  <c r="D89" i="6"/>
  <c r="D88" i="6"/>
  <c r="D87" i="6"/>
  <c r="D86" i="6"/>
  <c r="D85" i="6"/>
  <c r="D84" i="6"/>
  <c r="D83" i="6"/>
  <c r="D82" i="6"/>
  <c r="D81" i="6"/>
  <c r="D80" i="6"/>
  <c r="B80" i="6"/>
  <c r="D79" i="6"/>
  <c r="B79" i="6"/>
  <c r="D78" i="6"/>
  <c r="B78" i="6"/>
  <c r="D77" i="6"/>
  <c r="B77" i="6"/>
  <c r="D76" i="6"/>
  <c r="B76" i="6"/>
  <c r="D75" i="6"/>
  <c r="D74" i="6"/>
  <c r="D73" i="6"/>
  <c r="B73" i="6"/>
  <c r="D72" i="6"/>
  <c r="B72" i="6"/>
  <c r="D71" i="6"/>
  <c r="B71" i="6"/>
  <c r="D70" i="6"/>
  <c r="B70" i="6"/>
  <c r="D69" i="6"/>
  <c r="B69" i="6"/>
  <c r="D68" i="6"/>
  <c r="D67" i="6"/>
  <c r="D66" i="6"/>
  <c r="B66" i="6"/>
  <c r="D65" i="6"/>
  <c r="B65" i="6"/>
  <c r="D64" i="6"/>
  <c r="B64" i="6"/>
  <c r="D63" i="6"/>
  <c r="B63" i="6"/>
  <c r="D62" i="6"/>
  <c r="B62" i="6"/>
  <c r="D61" i="6"/>
  <c r="D60" i="6"/>
  <c r="D59" i="6"/>
  <c r="B59" i="6"/>
  <c r="D58" i="6"/>
  <c r="B58" i="6"/>
  <c r="D57" i="6"/>
  <c r="B57" i="6"/>
  <c r="D56" i="6"/>
  <c r="B56" i="6"/>
  <c r="D55" i="6"/>
  <c r="B55" i="6"/>
  <c r="D54" i="6"/>
  <c r="D53" i="6"/>
  <c r="D52" i="6"/>
  <c r="B52" i="6"/>
  <c r="D51" i="6"/>
  <c r="B51" i="6"/>
  <c r="D50" i="6"/>
  <c r="B50" i="6"/>
  <c r="D49" i="6"/>
  <c r="B49" i="6"/>
  <c r="D48" i="6"/>
  <c r="B48" i="6"/>
  <c r="D47" i="6"/>
  <c r="D46" i="6"/>
  <c r="D45" i="6"/>
  <c r="B45" i="6"/>
  <c r="D44" i="6"/>
  <c r="B44" i="6"/>
  <c r="D43" i="6"/>
  <c r="B43" i="6"/>
  <c r="D42" i="6"/>
  <c r="B42" i="6"/>
  <c r="D41" i="6"/>
  <c r="B41" i="6"/>
  <c r="D40" i="6"/>
  <c r="D39" i="6"/>
  <c r="D38" i="6"/>
  <c r="B38" i="6"/>
  <c r="D37" i="6"/>
  <c r="B37" i="6"/>
  <c r="D36" i="6"/>
  <c r="B36" i="6"/>
  <c r="D35" i="6"/>
  <c r="B35" i="6"/>
  <c r="D34" i="6"/>
  <c r="B34" i="6"/>
  <c r="D33" i="6"/>
  <c r="D32" i="6"/>
  <c r="F4" i="6"/>
  <c r="B4" i="6"/>
  <c r="F3" i="6"/>
  <c r="B3" i="6"/>
  <c r="B2" i="6"/>
  <c r="F1" i="6"/>
  <c r="B1" i="6"/>
  <c r="Q34" i="5"/>
  <c r="N4" i="5"/>
  <c r="D4" i="5"/>
  <c r="N3" i="5"/>
  <c r="D3" i="5"/>
  <c r="D2" i="5"/>
  <c r="N1" i="5"/>
  <c r="D1" i="5"/>
  <c r="Q26" i="4"/>
  <c r="N4" i="4"/>
  <c r="D4" i="4"/>
  <c r="N3" i="4"/>
  <c r="D3" i="4"/>
  <c r="D2" i="4"/>
  <c r="N1" i="4"/>
  <c r="D1" i="4"/>
  <c r="C33" i="3"/>
  <c r="C35" i="4" s="1"/>
  <c r="C43" i="5" s="1"/>
  <c r="Q24" i="3"/>
  <c r="N4" i="3"/>
  <c r="D4" i="3"/>
  <c r="N3" i="3"/>
  <c r="D3" i="3"/>
  <c r="N2" i="3"/>
  <c r="N2" i="4" s="1"/>
  <c r="D2" i="3"/>
  <c r="N1" i="3"/>
  <c r="D1" i="3"/>
  <c r="C38" i="2"/>
  <c r="C34" i="3" s="1"/>
  <c r="C36" i="4" s="1"/>
  <c r="C44" i="5" s="1"/>
  <c r="C37" i="2"/>
  <c r="Q28" i="2"/>
  <c r="N4" i="2"/>
  <c r="D4" i="2"/>
  <c r="N3" i="2"/>
  <c r="D3" i="2"/>
  <c r="N2" i="2"/>
  <c r="D2" i="2"/>
  <c r="N1" i="2"/>
  <c r="D1" i="2"/>
  <c r="E341" i="6"/>
  <c r="E340" i="6"/>
  <c r="E339" i="6"/>
  <c r="E338" i="6"/>
  <c r="E337" i="6"/>
  <c r="E336" i="6"/>
  <c r="B21" i="6" s="1"/>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B20" i="6" s="1"/>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B19" i="6" s="1"/>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B17" i="6" s="1"/>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B16" i="6" s="1"/>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B15" i="6" s="1"/>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B13" i="6" s="1"/>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B12" i="6" s="1"/>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B11" i="6" s="1"/>
  <c r="D25" i="6"/>
  <c r="B18" i="6"/>
  <c r="B14" i="6"/>
  <c r="R38" i="5"/>
  <c r="S29" i="5"/>
  <c r="Q29" i="5"/>
  <c r="R30" i="5" s="1"/>
  <c r="Q25" i="5"/>
  <c r="R26" i="5" s="1"/>
  <c r="S25" i="5" s="1"/>
  <c r="S23" i="5"/>
  <c r="Q23" i="5"/>
  <c r="R24" i="5" s="1"/>
  <c r="Q21" i="5"/>
  <c r="R22" i="5" s="1"/>
  <c r="S21" i="5" s="1"/>
  <c r="S19" i="5"/>
  <c r="Q19" i="5"/>
  <c r="R20" i="5" s="1"/>
  <c r="Q17" i="5"/>
  <c r="R18" i="5" s="1"/>
  <c r="S17" i="5" s="1"/>
  <c r="S15" i="5"/>
  <c r="Q15" i="5"/>
  <c r="R16" i="5" s="1"/>
  <c r="Q13" i="5"/>
  <c r="R14" i="5" s="1"/>
  <c r="S13" i="5" s="1"/>
  <c r="S11" i="5"/>
  <c r="Q11" i="5"/>
  <c r="R12" i="5" s="1"/>
  <c r="Q9" i="5"/>
  <c r="R10" i="5" s="1"/>
  <c r="R34" i="5" s="1"/>
  <c r="S34" i="5" s="1"/>
  <c r="G9" i="5"/>
  <c r="J9" i="5" s="1"/>
  <c r="M9" i="5" s="1"/>
  <c r="A11" i="5" s="1"/>
  <c r="D11" i="5" s="1"/>
  <c r="G11" i="5" s="1"/>
  <c r="J11" i="5" s="1"/>
  <c r="M11" i="5" s="1"/>
  <c r="A13" i="5" s="1"/>
  <c r="D13" i="5" s="1"/>
  <c r="G13" i="5" s="1"/>
  <c r="J13" i="5" s="1"/>
  <c r="M13" i="5" s="1"/>
  <c r="A15" i="5" s="1"/>
  <c r="D15" i="5" s="1"/>
  <c r="G15" i="5" s="1"/>
  <c r="J15" i="5" s="1"/>
  <c r="M15" i="5" s="1"/>
  <c r="A17" i="5" s="1"/>
  <c r="D17" i="5" s="1"/>
  <c r="G17" i="5" s="1"/>
  <c r="J17" i="5" s="1"/>
  <c r="M17" i="5" s="1"/>
  <c r="A19" i="5" s="1"/>
  <c r="D19" i="5" s="1"/>
  <c r="G19" i="5" s="1"/>
  <c r="J19" i="5" s="1"/>
  <c r="M19" i="5" s="1"/>
  <c r="A21" i="5" s="1"/>
  <c r="D21" i="5" s="1"/>
  <c r="G21" i="5" s="1"/>
  <c r="J21" i="5" s="1"/>
  <c r="M21" i="5" s="1"/>
  <c r="A23" i="5" s="1"/>
  <c r="D23" i="5" s="1"/>
  <c r="G23" i="5" s="1"/>
  <c r="J23" i="5" s="1"/>
  <c r="M23" i="5" s="1"/>
  <c r="A25" i="5" s="1"/>
  <c r="D25" i="5" s="1"/>
  <c r="G25" i="5" s="1"/>
  <c r="J25" i="5" s="1"/>
  <c r="M25" i="5" s="1"/>
  <c r="A27" i="5" s="1"/>
  <c r="D27" i="5" s="1"/>
  <c r="G27" i="5" s="1"/>
  <c r="J27" i="5" s="1"/>
  <c r="M27" i="5" s="1"/>
  <c r="D9" i="5"/>
  <c r="R30" i="4"/>
  <c r="S19" i="4"/>
  <c r="Q19" i="4"/>
  <c r="R20" i="4" s="1"/>
  <c r="Q17" i="4"/>
  <c r="R18" i="4" s="1"/>
  <c r="S17" i="4" s="1"/>
  <c r="S15" i="4"/>
  <c r="Q15" i="4"/>
  <c r="R16" i="4" s="1"/>
  <c r="Q13" i="4"/>
  <c r="R14" i="4" s="1"/>
  <c r="S13" i="4" s="1"/>
  <c r="S11" i="4"/>
  <c r="Q11" i="4"/>
  <c r="R12" i="4" s="1"/>
  <c r="Q9" i="4"/>
  <c r="R10" i="4" s="1"/>
  <c r="R26" i="4" s="1"/>
  <c r="S26" i="4" s="1"/>
  <c r="G9" i="4"/>
  <c r="J9" i="4" s="1"/>
  <c r="M9" i="4" s="1"/>
  <c r="A11" i="4" s="1"/>
  <c r="D11" i="4" s="1"/>
  <c r="G11" i="4" s="1"/>
  <c r="J11" i="4" s="1"/>
  <c r="M11" i="4" s="1"/>
  <c r="A13" i="4" s="1"/>
  <c r="D13" i="4" s="1"/>
  <c r="G13" i="4" s="1"/>
  <c r="J13" i="4" s="1"/>
  <c r="M13" i="4" s="1"/>
  <c r="A15" i="4" s="1"/>
  <c r="D15" i="4" s="1"/>
  <c r="G15" i="4" s="1"/>
  <c r="J15" i="4" s="1"/>
  <c r="M15" i="4" s="1"/>
  <c r="A17" i="4" s="1"/>
  <c r="D17" i="4" s="1"/>
  <c r="G17" i="4" s="1"/>
  <c r="J17" i="4" s="1"/>
  <c r="M17" i="4" s="1"/>
  <c r="A19" i="4" s="1"/>
  <c r="D19" i="4" s="1"/>
  <c r="G19" i="4" s="1"/>
  <c r="J19" i="4" s="1"/>
  <c r="M19" i="4" s="1"/>
  <c r="D9" i="4"/>
  <c r="R28" i="3"/>
  <c r="Q21" i="3"/>
  <c r="R22" i="3" s="1"/>
  <c r="S21" i="3" s="1"/>
  <c r="Q19" i="3"/>
  <c r="R20" i="3" s="1"/>
  <c r="S19" i="3" s="1"/>
  <c r="S17" i="3"/>
  <c r="Q17" i="3"/>
  <c r="R18" i="3" s="1"/>
  <c r="Q15" i="3"/>
  <c r="R16" i="3" s="1"/>
  <c r="S15" i="3" s="1"/>
  <c r="S13" i="3"/>
  <c r="Q13" i="3"/>
  <c r="R14" i="3" s="1"/>
  <c r="Q11" i="3"/>
  <c r="R12" i="3" s="1"/>
  <c r="S11" i="3" s="1"/>
  <c r="Q9" i="3"/>
  <c r="R10" i="3" s="1"/>
  <c r="D9" i="3"/>
  <c r="G9" i="3" s="1"/>
  <c r="J9" i="3" s="1"/>
  <c r="M9" i="3" s="1"/>
  <c r="A11" i="3" s="1"/>
  <c r="D11" i="3" s="1"/>
  <c r="G11" i="3" s="1"/>
  <c r="J11" i="3" s="1"/>
  <c r="M11" i="3" s="1"/>
  <c r="A13" i="3" s="1"/>
  <c r="D13" i="3" s="1"/>
  <c r="G13" i="3" s="1"/>
  <c r="J13" i="3" s="1"/>
  <c r="M13" i="3" s="1"/>
  <c r="A15" i="3" s="1"/>
  <c r="D15" i="3" s="1"/>
  <c r="G15" i="3" s="1"/>
  <c r="J15" i="3" s="1"/>
  <c r="M15" i="3" s="1"/>
  <c r="A17" i="3" s="1"/>
  <c r="D17" i="3" s="1"/>
  <c r="G17" i="3" s="1"/>
  <c r="J17" i="3" s="1"/>
  <c r="M17" i="3" s="1"/>
  <c r="A19" i="3" s="1"/>
  <c r="D19" i="3" s="1"/>
  <c r="G19" i="3" s="1"/>
  <c r="J19" i="3" s="1"/>
  <c r="M19" i="3" s="1"/>
  <c r="R32" i="2"/>
  <c r="Q21" i="2"/>
  <c r="R22" i="2" s="1"/>
  <c r="S21" i="2" s="1"/>
  <c r="Q19" i="2"/>
  <c r="R20" i="2" s="1"/>
  <c r="S19" i="2" s="1"/>
  <c r="Q17" i="2"/>
  <c r="R18" i="2" s="1"/>
  <c r="S17" i="2" s="1"/>
  <c r="Q15" i="2"/>
  <c r="R16" i="2" s="1"/>
  <c r="S15" i="2" s="1"/>
  <c r="Q13" i="2"/>
  <c r="R14" i="2" s="1"/>
  <c r="S13" i="2" s="1"/>
  <c r="Q11" i="2"/>
  <c r="R12" i="2" s="1"/>
  <c r="S11" i="2" s="1"/>
  <c r="Q9" i="2"/>
  <c r="R10" i="2" s="1"/>
  <c r="R28" i="2" s="1"/>
  <c r="S28" i="2" s="1"/>
  <c r="G9" i="2"/>
  <c r="J9" i="2" s="1"/>
  <c r="M9" i="2" s="1"/>
  <c r="A11" i="2" s="1"/>
  <c r="D11" i="2" s="1"/>
  <c r="G11" i="2" s="1"/>
  <c r="J11" i="2" s="1"/>
  <c r="M11" i="2" s="1"/>
  <c r="A13" i="2" s="1"/>
  <c r="D13" i="2" s="1"/>
  <c r="G13" i="2" s="1"/>
  <c r="J13" i="2" s="1"/>
  <c r="M13" i="2" s="1"/>
  <c r="A15" i="2" s="1"/>
  <c r="D15" i="2" s="1"/>
  <c r="G15" i="2" s="1"/>
  <c r="J15" i="2" s="1"/>
  <c r="M15" i="2" s="1"/>
  <c r="A17" i="2" s="1"/>
  <c r="D17" i="2" s="1"/>
  <c r="G17" i="2" s="1"/>
  <c r="J17" i="2" s="1"/>
  <c r="M17" i="2" s="1"/>
  <c r="A19" i="2" s="1"/>
  <c r="D19" i="2" s="1"/>
  <c r="G19" i="2" s="1"/>
  <c r="J19" i="2" s="1"/>
  <c r="M19" i="2" s="1"/>
  <c r="A21" i="2" s="1"/>
  <c r="D21" i="2" s="1"/>
  <c r="G21" i="2" s="1"/>
  <c r="J21" i="2" s="1"/>
  <c r="M21" i="2" s="1"/>
  <c r="D9" i="2"/>
  <c r="R34" i="1"/>
  <c r="R24" i="1"/>
  <c r="S23" i="1" s="1"/>
  <c r="Q23" i="1"/>
  <c r="R22" i="1"/>
  <c r="S21" i="1" s="1"/>
  <c r="Q21" i="1"/>
  <c r="R20" i="1"/>
  <c r="S19" i="1" s="1"/>
  <c r="Q19" i="1"/>
  <c r="R18" i="1"/>
  <c r="S17" i="1" s="1"/>
  <c r="Q17" i="1"/>
  <c r="R16" i="1"/>
  <c r="S15" i="1" s="1"/>
  <c r="Q15" i="1"/>
  <c r="R14" i="1"/>
  <c r="S13" i="1" s="1"/>
  <c r="Q13" i="1"/>
  <c r="Q11" i="1"/>
  <c r="R12" i="1" s="1"/>
  <c r="S11" i="1" s="1"/>
  <c r="J11" i="1"/>
  <c r="M11" i="1" s="1"/>
  <c r="A13" i="1" s="1"/>
  <c r="D13" i="1" s="1"/>
  <c r="G13" i="1" s="1"/>
  <c r="J13" i="1" s="1"/>
  <c r="M13" i="1" s="1"/>
  <c r="A15" i="1" s="1"/>
  <c r="D15" i="1" s="1"/>
  <c r="G15" i="1" s="1"/>
  <c r="J15" i="1" s="1"/>
  <c r="M15" i="1" s="1"/>
  <c r="A17" i="1" s="1"/>
  <c r="D17" i="1" s="1"/>
  <c r="G17" i="1" s="1"/>
  <c r="J17" i="1" s="1"/>
  <c r="M17" i="1" s="1"/>
  <c r="A19" i="1" s="1"/>
  <c r="D19" i="1" s="1"/>
  <c r="G19" i="1" s="1"/>
  <c r="J19" i="1" s="1"/>
  <c r="M19" i="1" s="1"/>
  <c r="A21" i="1" s="1"/>
  <c r="D21" i="1" s="1"/>
  <c r="G21" i="1" s="1"/>
  <c r="J21" i="1" s="1"/>
  <c r="M21" i="1" s="1"/>
  <c r="A23" i="1" s="1"/>
  <c r="D23" i="1" s="1"/>
  <c r="G23" i="1" s="1"/>
  <c r="J23" i="1" s="1"/>
  <c r="M23" i="1" s="1"/>
  <c r="D11" i="1"/>
  <c r="G11" i="1" s="1"/>
  <c r="A11" i="1"/>
  <c r="Q9" i="1"/>
  <c r="R10" i="1" s="1"/>
  <c r="B25" i="6" l="1"/>
  <c r="R30" i="1"/>
  <c r="S9" i="1"/>
  <c r="S9" i="2"/>
  <c r="R24" i="3"/>
  <c r="S24" i="3" s="1"/>
  <c r="S9" i="3"/>
  <c r="S9" i="4"/>
  <c r="S9" i="5"/>
  <c r="F2" i="6"/>
  <c r="N2" i="5"/>
  <c r="R37" i="1" l="1"/>
  <c r="S34" i="1"/>
  <c r="S30" i="1"/>
  <c r="R30" i="2" l="1"/>
  <c r="R35" i="2"/>
  <c r="S37" i="1"/>
  <c r="S32" i="2" l="1"/>
  <c r="S30" i="2"/>
  <c r="R31" i="3"/>
  <c r="R26" i="3"/>
  <c r="S35" i="2"/>
  <c r="R33" i="4" l="1"/>
  <c r="R28" i="4"/>
  <c r="S31" i="3"/>
  <c r="S28" i="3"/>
  <c r="S26" i="3"/>
  <c r="R41" i="5" l="1"/>
  <c r="S41" i="5" s="1"/>
  <c r="R36" i="5"/>
  <c r="S33" i="4"/>
  <c r="S30" i="4"/>
  <c r="S28" i="4"/>
  <c r="S38" i="5" l="1"/>
  <c r="S36" i="5"/>
</calcChain>
</file>

<file path=xl/sharedStrings.xml><?xml version="1.0" encoding="utf-8"?>
<sst xmlns="http://schemas.openxmlformats.org/spreadsheetml/2006/main" count="424" uniqueCount="59">
  <si>
    <t>Nom :</t>
  </si>
  <si>
    <t>SNUipp-FSU Ain</t>
  </si>
  <si>
    <t>Prénom :</t>
  </si>
  <si>
    <t>snu01@snuipp.fr</t>
  </si>
  <si>
    <t>École de rattachement :</t>
  </si>
  <si>
    <t>04 74 32 61 20</t>
  </si>
  <si>
    <t>Circonscription :</t>
  </si>
  <si>
    <t>http://01.snuipp.fr/</t>
  </si>
  <si>
    <t>Période 1</t>
  </si>
  <si>
    <t>lundi</t>
  </si>
  <si>
    <t>mardi</t>
  </si>
  <si>
    <t>mercredi (ou le samedi de la même semaine)</t>
  </si>
  <si>
    <t>jeudi</t>
  </si>
  <si>
    <t>vendredi</t>
  </si>
  <si>
    <t>Service
effectué
dans la
semaine</t>
  </si>
  <si>
    <t>Solde
de la
semaine</t>
  </si>
  <si>
    <t>date</t>
  </si>
  <si>
    <t>horaire</t>
  </si>
  <si>
    <t>km</t>
  </si>
  <si>
    <t>école</t>
  </si>
  <si>
    <t>PRÉRENTRÉE *</t>
  </si>
  <si>
    <r>
      <t xml:space="preserve">Dans les cellules "école", inscrire pour mémoire, le nom de l'école d'exercice.
</t>
    </r>
    <r>
      <rPr>
        <b/>
        <sz val="11"/>
        <color rgb="FF000000"/>
        <rFont val="Arial"/>
        <family val="2"/>
      </rPr>
      <t>Dans les cellules bleu clair, saisir la durée horaire effectuée : Pour 6 h de classe, saisir : 6:00 ; pour 5h30, saisir : 5:30 ; etc …</t>
    </r>
    <r>
      <rPr>
        <b/>
        <sz val="11"/>
        <color rgb="FF000000"/>
        <rFont val="Arial"/>
        <family val="2"/>
      </rPr>
      <t xml:space="preserve">
Dans les cellules turquoises, inscrire la distance en km entre l'école de rattachement et l'école d'exercice.</t>
    </r>
    <r>
      <rPr>
        <b/>
        <sz val="11"/>
        <color rgb="FF000000"/>
        <rFont val="Arial"/>
        <family val="2"/>
      </rPr>
      <t xml:space="preserve">
</t>
    </r>
    <r>
      <rPr>
        <i/>
        <sz val="10"/>
        <color rgb="FF333333"/>
        <rFont val="Arial"/>
        <family val="2"/>
      </rPr>
      <t>Dans les cellules « PRÉRENTRÉE » et « JOUR FÉRIÉ », indiquez la durée horaire « théorique » de la journée.</t>
    </r>
  </si>
  <si>
    <t>Solde
à récupérer* pour la
période</t>
  </si>
  <si>
    <t>Récupération des heures</t>
  </si>
  <si>
    <t>Indiquer ci-contre les dates (pour mémoire) ainsi que les heures récupérées sur la période.</t>
  </si>
  <si>
    <t>heures</t>
  </si>
  <si>
    <t>Total
récupéré</t>
  </si>
  <si>
    <t>Reste à
récupérer</t>
  </si>
  <si>
    <t>Solde à récupérer* : voir le Décret n° 2014-942 du 20 août 2014 relatif aux obligations de service des personnels enseignants du premier degré :</t>
  </si>
  <si>
    <t>http://www.legifrance.gouv.fr/affichTexte.do?cidTexte=JORFTEXT000029390985&amp;dateTexte=&amp;categorieLien=id</t>
  </si>
  <si>
    <t>Période 2</t>
  </si>
  <si>
    <t>Cumul
sur l'année</t>
  </si>
  <si>
    <t>Période 3</t>
  </si>
  <si>
    <t>Période 4</t>
  </si>
  <si>
    <t>Période 5</t>
  </si>
  <si>
    <t>FÉRIÉ *</t>
  </si>
  <si>
    <t>Calcul des ISSR dûs par l'administration</t>
  </si>
  <si>
    <t>mois</t>
  </si>
  <si>
    <t>ISSR dûs</t>
  </si>
  <si>
    <t>fiche de paye du mois de :</t>
  </si>
  <si>
    <t>ISSR versés</t>
  </si>
  <si>
    <t>SEPTEMBRE</t>
  </si>
  <si>
    <t>OCTOBRE</t>
  </si>
  <si>
    <t>NOVEMBRE</t>
  </si>
  <si>
    <t>DÉCEMBRE</t>
  </si>
  <si>
    <t>JANVIER</t>
  </si>
  <si>
    <t>FÉVRIER</t>
  </si>
  <si>
    <t>MARS</t>
  </si>
  <si>
    <t>AVRIL</t>
  </si>
  <si>
    <t>MAI</t>
  </si>
  <si>
    <t>JUIN</t>
  </si>
  <si>
    <t>JUILLET</t>
  </si>
  <si>
    <t>TOTAL</t>
  </si>
  <si>
    <t>Détail des ISSR</t>
  </si>
  <si>
    <t>Date</t>
  </si>
  <si>
    <t>indice</t>
  </si>
  <si>
    <t>code taux</t>
  </si>
  <si>
    <t>tarif</t>
  </si>
  <si>
    <t>Pré-rentrée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</si>
</sst>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quot;+&quot;hh&quot;:&quot;mm;&quot;-&quot;hh&quot;:&quot;mm"/>
    <numFmt numFmtId="165" formatCode="#,##0.00&quot; &quot;[$€-40C];[Red]&quot;-&quot;#,##0.00&quot; &quot;[$€-40C]"/>
    <numFmt numFmtId="166" formatCode="ddd&quot; &quot;dd/mm/yyyy"/>
    <numFmt numFmtId="167" formatCode="00"/>
    <numFmt numFmtId="168" formatCode="[$-40C]hh&quot;:&quot;mm&quot;:&quot;ss"/>
    <numFmt numFmtId="169" formatCode="dd/mm"/>
    <numFmt numFmtId="170" formatCode="&quot;+&quot;hh&quot;:&quot;mm&quot; &quot;;&quot;-&quot;hh&quot;:&quot;mm&quot; &quot;"/>
    <numFmt numFmtId="171" formatCode="[hh]&quot;:&quot;mm"/>
    <numFmt numFmtId="172" formatCode="[$-40C]hh&quot;:&quot;mm"/>
    <numFmt numFmtId="173" formatCode="&quot;+&quot;0.00&quot; &quot;;&quot;-&quot;0.00&quot; &quot;"/>
    <numFmt numFmtId="174" formatCode="ddd\-dd\-mmm"/>
    <numFmt numFmtId="175" formatCode="[$-40C]d/m/yy"/>
    <numFmt numFmtId="176" formatCode="[h]&quot;:&quot;mm&quot;:&quot;ss"/>
    <numFmt numFmtId="177" formatCode="0&quot; h&quot;"/>
    <numFmt numFmtId="178" formatCode="#,##0.00&quot; € &quot;;&quot;-&quot;#,##0.00&quot; € &quot;;&quot;-&quot;#&quot; € &quot;;@&quot; &quot;"/>
  </numFmts>
  <fonts count="18">
    <font>
      <sz val="11"/>
      <color rgb="FF000000"/>
      <name val="Arial"/>
      <family val="2"/>
    </font>
    <font>
      <b/>
      <sz val="11"/>
      <color rgb="FFFFFFFF"/>
      <name val="Arial"/>
      <family val="2"/>
    </font>
    <font>
      <sz val="11"/>
      <color rgb="FF808080"/>
      <name val="Arial"/>
      <family val="2"/>
    </font>
    <font>
      <sz val="10"/>
      <color rgb="FF000000"/>
      <name val="Arial"/>
      <family val="2"/>
    </font>
    <font>
      <u/>
      <sz val="10"/>
      <color rgb="FF0000D4"/>
      <name val="Arial"/>
      <family val="2"/>
    </font>
    <font>
      <b/>
      <i/>
      <sz val="16"/>
      <color rgb="FF000000"/>
      <name val="Arial"/>
      <family val="2"/>
    </font>
    <font>
      <u/>
      <sz val="11"/>
      <color rgb="FF0563C1"/>
      <name val="Arial"/>
      <family val="2"/>
    </font>
    <font>
      <b/>
      <i/>
      <u/>
      <sz val="11"/>
      <color rgb="FF000000"/>
      <name val="Arial"/>
      <family val="2"/>
    </font>
    <font>
      <b/>
      <sz val="10"/>
      <color rgb="FF000000"/>
      <name val="Arial"/>
      <family val="2"/>
    </font>
    <font>
      <sz val="10"/>
      <color rgb="FF000000"/>
      <name val="Arial1"/>
    </font>
    <font>
      <b/>
      <sz val="16"/>
      <color rgb="FF000000"/>
      <name val="Arial"/>
      <family val="2"/>
    </font>
    <font>
      <sz val="10"/>
      <color rgb="FFFFFFFF"/>
      <name val="Arial"/>
      <family val="2"/>
    </font>
    <font>
      <i/>
      <sz val="10"/>
      <color rgb="FF333333"/>
      <name val="Arial"/>
      <family val="2"/>
    </font>
    <font>
      <b/>
      <sz val="11"/>
      <color rgb="FF000000"/>
      <name val="Arial"/>
      <family val="2"/>
    </font>
    <font>
      <b/>
      <sz val="10"/>
      <color rgb="FFFF0000"/>
      <name val="Arial1"/>
    </font>
    <font>
      <sz val="10"/>
      <color rgb="FFFF0000"/>
      <name val="Arial1"/>
    </font>
    <font>
      <b/>
      <sz val="9"/>
      <color rgb="FF000000"/>
      <name val="Arial"/>
      <family val="2"/>
    </font>
    <font>
      <sz val="10"/>
      <color rgb="FF0000D4"/>
      <name val="Arial"/>
      <family val="2"/>
    </font>
  </fonts>
  <fills count="13">
    <fill>
      <patternFill patternType="none"/>
    </fill>
    <fill>
      <patternFill patternType="gray125"/>
    </fill>
    <fill>
      <patternFill patternType="solid">
        <fgColor rgb="FF006411"/>
        <bgColor rgb="FF006411"/>
      </patternFill>
    </fill>
    <fill>
      <patternFill patternType="solid">
        <fgColor rgb="FFDD0806"/>
        <bgColor rgb="FFDD0806"/>
      </patternFill>
    </fill>
    <fill>
      <patternFill patternType="solid">
        <fgColor rgb="FFCCCCCC"/>
        <bgColor rgb="FFCCCCCC"/>
      </patternFill>
    </fill>
    <fill>
      <patternFill patternType="solid">
        <fgColor rgb="FFCCFFFF"/>
        <bgColor rgb="FFCCFFFF"/>
      </patternFill>
    </fill>
    <fill>
      <patternFill patternType="solid">
        <fgColor rgb="FFDAEEF3"/>
        <bgColor rgb="FFDAEEF3"/>
      </patternFill>
    </fill>
    <fill>
      <patternFill patternType="solid">
        <fgColor rgb="FF00FFFF"/>
        <bgColor rgb="FF00FFFF"/>
      </patternFill>
    </fill>
    <fill>
      <patternFill patternType="solid">
        <fgColor rgb="FFFFFFCC"/>
        <bgColor rgb="FFFFFFCC"/>
      </patternFill>
    </fill>
    <fill>
      <patternFill patternType="solid">
        <fgColor rgb="FF99CCFF"/>
        <bgColor rgb="FF99CCFF"/>
      </patternFill>
    </fill>
    <fill>
      <patternFill patternType="solid">
        <fgColor rgb="FFC0C0C0"/>
        <bgColor rgb="FFC0C0C0"/>
      </patternFill>
    </fill>
    <fill>
      <patternFill patternType="solid">
        <fgColor rgb="FF808080"/>
        <bgColor rgb="FF808080"/>
      </patternFill>
    </fill>
    <fill>
      <patternFill patternType="solid">
        <fgColor rgb="FF7F7F7F"/>
        <bgColor rgb="FF7F7F7F"/>
      </patternFill>
    </fill>
  </fills>
  <borders count="18">
    <border>
      <left/>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808080"/>
      </right>
      <top style="thin">
        <color rgb="FF000000"/>
      </top>
      <bottom style="thin">
        <color rgb="FF000000"/>
      </bottom>
      <diagonal/>
    </border>
    <border>
      <left style="thin">
        <color rgb="FF808080"/>
      </left>
      <right style="thin">
        <color rgb="FF000000"/>
      </right>
      <top style="thin">
        <color rgb="FF000000"/>
      </top>
      <bottom style="thin">
        <color rgb="FF808080"/>
      </bottom>
      <diagonal/>
    </border>
    <border>
      <left style="thin">
        <color rgb="FF000000"/>
      </left>
      <right style="thin">
        <color rgb="FF000000"/>
      </right>
      <top style="thin">
        <color rgb="FF000000"/>
      </top>
      <bottom/>
      <diagonal/>
    </border>
    <border>
      <left style="thin">
        <color rgb="FF808080"/>
      </left>
      <right style="thin">
        <color rgb="FF000000"/>
      </right>
      <top style="thin">
        <color rgb="FF80808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s>
  <cellStyleXfs count="13">
    <xf numFmtId="0" fontId="0" fillId="0" borderId="0"/>
    <xf numFmtId="0" fontId="1" fillId="2" borderId="0" applyNumberFormat="0" applyBorder="0" applyAlignment="0" applyProtection="0"/>
    <xf numFmtId="0" fontId="2" fillId="0" borderId="0" applyNumberFormat="0" applyBorder="0" applyAlignment="0" applyProtection="0"/>
    <xf numFmtId="0" fontId="1" fillId="3" borderId="0" applyNumberFormat="0" applyBorder="0" applyAlignment="0" applyProtection="0"/>
    <xf numFmtId="0" fontId="1" fillId="2" borderId="0" applyNumberFormat="0" applyBorder="0" applyProtection="0"/>
    <xf numFmtId="178" fontId="3" fillId="0" borderId="0" applyBorder="0" applyProtection="0"/>
    <xf numFmtId="0" fontId="4" fillId="0" borderId="0" applyNumberFormat="0" applyBorder="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0" fontId="6" fillId="0" borderId="0" applyNumberFormat="0" applyFill="0" applyBorder="0" applyAlignment="0" applyProtection="0"/>
    <xf numFmtId="0" fontId="7" fillId="0" borderId="0" applyNumberFormat="0" applyBorder="0" applyProtection="0"/>
    <xf numFmtId="165" fontId="7" fillId="0" borderId="0" applyBorder="0" applyProtection="0"/>
    <xf numFmtId="0" fontId="3" fillId="0" borderId="0" applyNumberFormat="0" applyBorder="0" applyProtection="0"/>
  </cellStyleXfs>
  <cellXfs count="138">
    <xf numFmtId="0" fontId="0" fillId="0" borderId="0" xfId="0"/>
    <xf numFmtId="0" fontId="8" fillId="0" borderId="0" xfId="0" applyFont="1"/>
    <xf numFmtId="0" fontId="0" fillId="0" borderId="0" xfId="0" applyFill="1"/>
    <xf numFmtId="0" fontId="6" fillId="0" borderId="0" xfId="9" applyFont="1" applyFill="1" applyAlignment="1"/>
    <xf numFmtId="0" fontId="9" fillId="0" borderId="0" xfId="0" applyFont="1"/>
    <xf numFmtId="0" fontId="6" fillId="0" borderId="0" xfId="9" applyFont="1"/>
    <xf numFmtId="0" fontId="8" fillId="0" borderId="0" xfId="0" applyFont="1" applyAlignment="1">
      <alignment horizontal="right"/>
    </xf>
    <xf numFmtId="0" fontId="0" fillId="0" borderId="0" xfId="0" applyAlignment="1">
      <alignment horizontal="left"/>
    </xf>
    <xf numFmtId="169" fontId="10" fillId="0" borderId="0" xfId="0" applyNumberFormat="1" applyFont="1" applyAlignment="1">
      <alignment horizontal="center"/>
    </xf>
    <xf numFmtId="0" fontId="0" fillId="0" borderId="5" xfId="0" applyBorder="1" applyAlignment="1">
      <alignment horizontal="center" vertical="center"/>
    </xf>
    <xf numFmtId="176" fontId="8" fillId="0" borderId="0" xfId="0" applyNumberFormat="1" applyFont="1" applyAlignment="1">
      <alignment horizontal="center" vertical="center"/>
    </xf>
    <xf numFmtId="0" fontId="0" fillId="0" borderId="5" xfId="0" applyBorder="1" applyAlignment="1">
      <alignment horizontal="right" vertical="center"/>
    </xf>
    <xf numFmtId="0" fontId="8" fillId="0" borderId="7"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0" fontId="3" fillId="0" borderId="7" xfId="0" applyFont="1" applyBorder="1" applyAlignment="1" applyProtection="1">
      <alignment horizontal="left" vertical="center"/>
      <protection locked="0"/>
    </xf>
    <xf numFmtId="171" fontId="0" fillId="0" borderId="6" xfId="0" applyNumberFormat="1" applyFill="1" applyBorder="1" applyAlignment="1">
      <alignment horizontal="right" vertical="center"/>
    </xf>
    <xf numFmtId="0" fontId="0" fillId="0" borderId="10" xfId="0" applyFill="1" applyBorder="1" applyAlignment="1">
      <alignment horizontal="right"/>
    </xf>
    <xf numFmtId="170" fontId="11" fillId="5" borderId="6" xfId="0" applyNumberFormat="1" applyFont="1" applyFill="1" applyBorder="1" applyAlignment="1">
      <alignment horizontal="right" vertical="center"/>
    </xf>
    <xf numFmtId="0" fontId="0" fillId="4" borderId="11" xfId="0" applyFill="1" applyBorder="1" applyAlignment="1" applyProtection="1">
      <alignment horizontal="center" vertical="center"/>
    </xf>
    <xf numFmtId="0" fontId="0" fillId="0" borderId="7" xfId="0" applyBorder="1" applyAlignment="1">
      <alignment horizontal="center" vertical="center"/>
    </xf>
    <xf numFmtId="164" fontId="0" fillId="5" borderId="12" xfId="0" applyNumberFormat="1" applyFill="1" applyBorder="1"/>
    <xf numFmtId="2" fontId="0" fillId="0" borderId="10" xfId="0" applyNumberFormat="1" applyFill="1" applyBorder="1" applyAlignment="1">
      <alignment horizontal="right"/>
    </xf>
    <xf numFmtId="0" fontId="0" fillId="5" borderId="11"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3" fillId="0" borderId="0" xfId="0" applyFont="1" applyAlignment="1">
      <alignment horizontal="right"/>
    </xf>
    <xf numFmtId="0" fontId="0" fillId="0" borderId="0" xfId="0" applyAlignment="1">
      <alignment horizontal="center" vertical="center"/>
    </xf>
    <xf numFmtId="0" fontId="8" fillId="0" borderId="6" xfId="0" applyFont="1" applyBorder="1" applyAlignment="1">
      <alignment horizontal="right" vertical="center" wrapText="1"/>
    </xf>
    <xf numFmtId="172" fontId="3" fillId="5" borderId="2" xfId="0" applyNumberFormat="1" applyFont="1" applyFill="1" applyBorder="1" applyAlignment="1">
      <alignment vertical="center"/>
    </xf>
    <xf numFmtId="172" fontId="11" fillId="5" borderId="6" xfId="0" applyNumberFormat="1" applyFont="1" applyFill="1" applyBorder="1" applyAlignment="1">
      <alignment horizontal="right" vertical="center"/>
    </xf>
    <xf numFmtId="0" fontId="14" fillId="0" borderId="0" xfId="0" applyFont="1"/>
    <xf numFmtId="0" fontId="15" fillId="0" borderId="0" xfId="0" applyFont="1"/>
    <xf numFmtId="174" fontId="16" fillId="0" borderId="0" xfId="0" applyNumberFormat="1" applyFont="1" applyAlignment="1">
      <alignment vertical="center"/>
    </xf>
    <xf numFmtId="0" fontId="0" fillId="0" borderId="0" xfId="0" applyFill="1" applyAlignment="1" applyProtection="1">
      <alignment vertical="center"/>
      <protection locked="0"/>
    </xf>
    <xf numFmtId="174" fontId="16" fillId="0" borderId="0" xfId="0" applyNumberFormat="1" applyFont="1" applyFill="1" applyAlignment="1">
      <alignment vertical="center"/>
    </xf>
    <xf numFmtId="174" fontId="8" fillId="0" borderId="0" xfId="0" applyNumberFormat="1" applyFont="1" applyFill="1" applyAlignment="1">
      <alignment vertical="center"/>
    </xf>
    <xf numFmtId="0" fontId="0" fillId="0" borderId="0" xfId="0" applyFill="1" applyAlignment="1">
      <alignment vertical="center"/>
    </xf>
    <xf numFmtId="0" fontId="8" fillId="0" borderId="0" xfId="0" applyFont="1" applyFill="1" applyAlignment="1">
      <alignment horizontal="right" vertical="center" wrapText="1"/>
    </xf>
    <xf numFmtId="2" fontId="11" fillId="0" borderId="0" xfId="0" applyNumberFormat="1" applyFont="1" applyFill="1" applyAlignment="1">
      <alignment vertical="center"/>
    </xf>
    <xf numFmtId="170" fontId="3" fillId="0" borderId="0" xfId="0" applyNumberFormat="1" applyFont="1" applyFill="1" applyAlignment="1">
      <alignment horizontal="right" vertical="center"/>
    </xf>
    <xf numFmtId="0" fontId="3" fillId="0" borderId="6" xfId="0" applyFont="1" applyBorder="1" applyAlignment="1">
      <alignment horizontal="center"/>
    </xf>
    <xf numFmtId="175" fontId="0" fillId="5" borderId="6" xfId="0" applyNumberFormat="1" applyFill="1" applyBorder="1" applyAlignment="1" applyProtection="1">
      <alignment horizontal="center" vertical="center"/>
      <protection locked="0"/>
    </xf>
    <xf numFmtId="172" fontId="0" fillId="5" borderId="6" xfId="0" applyNumberFormat="1" applyFill="1" applyBorder="1" applyAlignment="1" applyProtection="1">
      <alignment horizontal="center" vertical="center"/>
      <protection locked="0"/>
    </xf>
    <xf numFmtId="172" fontId="0" fillId="0" borderId="0" xfId="0" applyNumberFormat="1" applyAlignment="1">
      <alignment horizontal="center"/>
    </xf>
    <xf numFmtId="0" fontId="8" fillId="0" borderId="6" xfId="0" applyFont="1" applyBorder="1" applyAlignment="1">
      <alignment horizontal="right" wrapText="1"/>
    </xf>
    <xf numFmtId="172" fontId="0" fillId="0" borderId="0" xfId="0" applyNumberFormat="1"/>
    <xf numFmtId="172" fontId="11" fillId="5" borderId="6" xfId="0" applyNumberFormat="1" applyFont="1" applyFill="1" applyBorder="1" applyAlignment="1">
      <alignment horizontal="right" vertical="center" wrapText="1"/>
    </xf>
    <xf numFmtId="0" fontId="0" fillId="0" borderId="0" xfId="0" applyAlignment="1">
      <alignment horizontal="right"/>
    </xf>
    <xf numFmtId="0" fontId="8" fillId="0" borderId="1" xfId="0" applyFont="1" applyFill="1" applyBorder="1" applyAlignment="1">
      <alignment horizontal="right"/>
    </xf>
    <xf numFmtId="0" fontId="0" fillId="0" borderId="2" xfId="0" applyFill="1" applyBorder="1"/>
    <xf numFmtId="0" fontId="0" fillId="0" borderId="0" xfId="0" applyFill="1"/>
    <xf numFmtId="0" fontId="8" fillId="0" borderId="3" xfId="0" applyFont="1" applyFill="1" applyBorder="1" applyAlignment="1">
      <alignment horizontal="right"/>
    </xf>
    <xf numFmtId="0" fontId="8" fillId="0" borderId="4" xfId="0" applyFont="1" applyFill="1" applyBorder="1" applyAlignment="1">
      <alignment horizontal="right"/>
    </xf>
    <xf numFmtId="169" fontId="10" fillId="0" borderId="5" xfId="0" applyNumberFormat="1" applyFont="1" applyFill="1" applyBorder="1" applyAlignment="1">
      <alignment horizontal="center"/>
    </xf>
    <xf numFmtId="0" fontId="8"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0" fillId="4" borderId="8" xfId="0" applyFill="1" applyBorder="1"/>
    <xf numFmtId="0" fontId="0" fillId="4" borderId="9" xfId="0" applyFill="1" applyBorder="1"/>
    <xf numFmtId="169" fontId="0" fillId="0" borderId="8" xfId="0" applyNumberFormat="1" applyFill="1" applyBorder="1" applyAlignment="1">
      <alignment horizontal="center" vertical="center"/>
    </xf>
    <xf numFmtId="0" fontId="3" fillId="0" borderId="9" xfId="0" applyFont="1" applyFill="1" applyBorder="1" applyAlignment="1" applyProtection="1">
      <alignment horizontal="left" vertical="center"/>
      <protection locked="0"/>
    </xf>
    <xf numFmtId="171" fontId="0" fillId="0" borderId="6" xfId="0" applyNumberFormat="1" applyFill="1" applyBorder="1" applyAlignment="1">
      <alignment horizontal="right" vertical="center"/>
    </xf>
    <xf numFmtId="170" fontId="11" fillId="5" borderId="6" xfId="0" applyNumberFormat="1" applyFont="1" applyFill="1" applyBorder="1" applyAlignment="1">
      <alignment horizontal="right" vertical="center"/>
    </xf>
    <xf numFmtId="172" fontId="3" fillId="6" borderId="11" xfId="0" applyNumberFormat="1" applyFont="1" applyFill="1" applyBorder="1" applyAlignment="1" applyProtection="1">
      <alignment horizontal="center" vertical="center"/>
      <protection locked="0"/>
    </xf>
    <xf numFmtId="0" fontId="12" fillId="8" borderId="6" xfId="0" applyFont="1" applyFill="1" applyBorder="1" applyAlignment="1">
      <alignment horizontal="center" vertical="center" wrapText="1"/>
    </xf>
    <xf numFmtId="0" fontId="12" fillId="8" borderId="6" xfId="0" applyFont="1" applyFill="1" applyBorder="1" applyAlignment="1">
      <alignment horizontal="left" vertical="center" wrapText="1"/>
    </xf>
    <xf numFmtId="0" fontId="8" fillId="0" borderId="6" xfId="0" applyFont="1" applyFill="1" applyBorder="1" applyAlignment="1">
      <alignment horizontal="right" vertical="center" wrapText="1"/>
    </xf>
    <xf numFmtId="168" fontId="0" fillId="0" borderId="12" xfId="0" applyNumberFormat="1" applyFill="1" applyBorder="1" applyAlignment="1">
      <alignment horizontal="center" vertical="center"/>
    </xf>
    <xf numFmtId="0" fontId="0" fillId="0" borderId="6" xfId="0" applyFill="1" applyBorder="1" applyAlignment="1">
      <alignment horizontal="right" vertical="center" wrapText="1"/>
    </xf>
    <xf numFmtId="0" fontId="0" fillId="8" borderId="10" xfId="0" applyFill="1" applyBorder="1" applyAlignment="1">
      <alignment horizontal="center" vertical="center"/>
    </xf>
    <xf numFmtId="0" fontId="17" fillId="8" borderId="12" xfId="0" applyFont="1" applyFill="1" applyBorder="1" applyAlignment="1">
      <alignment horizontal="center" vertical="center"/>
    </xf>
    <xf numFmtId="0" fontId="4" fillId="0" borderId="0" xfId="6" applyFont="1" applyFill="1" applyAlignment="1" applyProtection="1">
      <protection hidden="1"/>
    </xf>
    <xf numFmtId="0" fontId="4" fillId="0" borderId="0" xfId="6" applyFont="1" applyFill="1" applyAlignment="1" applyProtection="1"/>
    <xf numFmtId="0" fontId="3" fillId="0" borderId="0" xfId="0" applyFont="1"/>
    <xf numFmtId="164" fontId="0" fillId="5" borderId="14" xfId="0" applyNumberFormat="1" applyFill="1" applyBorder="1"/>
    <xf numFmtId="0" fontId="8" fillId="0" borderId="0" xfId="0" applyFont="1" applyAlignment="1">
      <alignment horizontal="right" vertical="center" wrapText="1"/>
    </xf>
    <xf numFmtId="0" fontId="3" fillId="0" borderId="0" xfId="0" applyFont="1" applyFill="1" applyAlignment="1">
      <alignment horizontal="right" vertical="center"/>
    </xf>
    <xf numFmtId="0" fontId="0" fillId="0" borderId="0" xfId="0" applyAlignment="1">
      <alignment horizontal="right" vertical="center"/>
    </xf>
    <xf numFmtId="0" fontId="0" fillId="0" borderId="0" xfId="0" applyAlignment="1">
      <alignment vertical="center"/>
    </xf>
    <xf numFmtId="173" fontId="11" fillId="5" borderId="6" xfId="0" applyNumberFormat="1" applyFont="1" applyFill="1" applyBorder="1" applyAlignment="1">
      <alignment vertical="center"/>
    </xf>
    <xf numFmtId="0" fontId="8" fillId="0" borderId="13" xfId="0" applyFont="1" applyFill="1" applyBorder="1" applyAlignment="1">
      <alignment horizontal="right"/>
    </xf>
    <xf numFmtId="0" fontId="0" fillId="0" borderId="0" xfId="0"/>
    <xf numFmtId="0" fontId="3" fillId="8" borderId="10" xfId="0" applyFont="1" applyFill="1" applyBorder="1" applyAlignment="1">
      <alignment horizontal="center" vertical="center"/>
    </xf>
    <xf numFmtId="0" fontId="0" fillId="4" borderId="5" xfId="0" applyFill="1" applyBorder="1" applyAlignment="1" applyProtection="1">
      <alignment horizontal="center" vertical="center"/>
    </xf>
    <xf numFmtId="0" fontId="0" fillId="4" borderId="14" xfId="0" applyFill="1" applyBorder="1" applyAlignment="1" applyProtection="1">
      <alignment horizontal="center" vertical="center"/>
    </xf>
    <xf numFmtId="0" fontId="0" fillId="4" borderId="13" xfId="0" applyFill="1" applyBorder="1"/>
    <xf numFmtId="0" fontId="0" fillId="4" borderId="15" xfId="0" applyFill="1" applyBorder="1"/>
    <xf numFmtId="0" fontId="0" fillId="4" borderId="16" xfId="0" applyFill="1" applyBorder="1"/>
    <xf numFmtId="0" fontId="0" fillId="4" borderId="17" xfId="0" applyFill="1" applyBorder="1"/>
    <xf numFmtId="0" fontId="0" fillId="5" borderId="11" xfId="0" applyFill="1" applyBorder="1" applyAlignment="1" applyProtection="1">
      <alignment vertical="center"/>
      <protection locked="0"/>
    </xf>
    <xf numFmtId="0" fontId="8" fillId="0" borderId="2" xfId="0" applyFont="1" applyBorder="1" applyAlignment="1">
      <alignment horizontal="center" vertical="center" wrapText="1"/>
    </xf>
    <xf numFmtId="0" fontId="3" fillId="0" borderId="0" xfId="0" applyFont="1" applyAlignment="1" applyProtection="1">
      <alignment horizontal="left" vertical="center"/>
      <protection locked="0"/>
    </xf>
    <xf numFmtId="0" fontId="0" fillId="0" borderId="17" xfId="0" applyFill="1" applyBorder="1" applyAlignment="1">
      <alignment horizontal="right"/>
    </xf>
    <xf numFmtId="2" fontId="0" fillId="0" borderId="17" xfId="0" applyNumberFormat="1" applyFill="1" applyBorder="1" applyAlignment="1">
      <alignment horizontal="right"/>
    </xf>
    <xf numFmtId="177" fontId="3" fillId="5" borderId="11"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0" fillId="0" borderId="11" xfId="0" applyFill="1" applyBorder="1" applyAlignment="1" applyProtection="1">
      <alignment horizontal="center" vertical="center"/>
      <protection locked="0"/>
    </xf>
    <xf numFmtId="0" fontId="0" fillId="0" borderId="0" xfId="0" applyFill="1" applyAlignment="1" applyProtection="1">
      <alignment horizontal="center" vertical="center"/>
    </xf>
    <xf numFmtId="0" fontId="0" fillId="0" borderId="0" xfId="0" applyFill="1" applyAlignment="1">
      <alignment horizontal="center" vertical="center"/>
    </xf>
    <xf numFmtId="164" fontId="0" fillId="0" borderId="14" xfId="0" applyNumberFormat="1" applyFill="1" applyBorder="1"/>
    <xf numFmtId="0" fontId="3" fillId="0" borderId="0" xfId="0" applyFont="1" applyFill="1"/>
    <xf numFmtId="0" fontId="0" fillId="0" borderId="8" xfId="0" applyFill="1" applyBorder="1"/>
    <xf numFmtId="0" fontId="0" fillId="0" borderId="9" xfId="0" applyFill="1" applyBorder="1"/>
    <xf numFmtId="0" fontId="0" fillId="0" borderId="1" xfId="0" applyFill="1" applyBorder="1"/>
    <xf numFmtId="0" fontId="0" fillId="0" borderId="15" xfId="0" applyFill="1" applyBorder="1"/>
    <xf numFmtId="0" fontId="0" fillId="0" borderId="6" xfId="0" applyFill="1" applyBorder="1"/>
    <xf numFmtId="0" fontId="8" fillId="0" borderId="13" xfId="0" applyFont="1" applyBorder="1" applyAlignment="1">
      <alignment horizontal="right"/>
    </xf>
    <xf numFmtId="0" fontId="13" fillId="0" borderId="6" xfId="0" applyFont="1" applyBorder="1" applyAlignment="1">
      <alignment horizontal="center"/>
    </xf>
    <xf numFmtId="0" fontId="16" fillId="0" borderId="6" xfId="0" applyFont="1" applyBorder="1" applyAlignment="1">
      <alignment horizontal="center"/>
    </xf>
    <xf numFmtId="0" fontId="0" fillId="0" borderId="6" xfId="0" applyBorder="1"/>
    <xf numFmtId="165" fontId="0" fillId="0" borderId="6" xfId="0" applyNumberFormat="1" applyBorder="1"/>
    <xf numFmtId="0" fontId="0" fillId="5" borderId="6" xfId="0" applyFill="1" applyBorder="1" applyProtection="1">
      <protection locked="0"/>
    </xf>
    <xf numFmtId="165" fontId="0" fillId="5" borderId="6" xfId="0" applyNumberFormat="1" applyFill="1" applyBorder="1" applyProtection="1">
      <protection locked="0"/>
    </xf>
    <xf numFmtId="165" fontId="13" fillId="0" borderId="6" xfId="0" applyNumberFormat="1" applyFont="1" applyBorder="1"/>
    <xf numFmtId="0" fontId="13" fillId="0" borderId="6" xfId="0" applyFont="1" applyBorder="1"/>
    <xf numFmtId="0" fontId="13" fillId="0" borderId="0" xfId="0" applyFont="1"/>
    <xf numFmtId="166" fontId="0" fillId="9" borderId="0" xfId="0" applyNumberFormat="1" applyFill="1" applyAlignment="1">
      <alignment horizontal="center"/>
    </xf>
    <xf numFmtId="0" fontId="0" fillId="9" borderId="0" xfId="0" applyFill="1" applyAlignment="1">
      <alignment horizontal="center"/>
    </xf>
    <xf numFmtId="167" fontId="0" fillId="9" borderId="0" xfId="0" applyNumberFormat="1" applyFill="1" applyAlignment="1">
      <alignment horizontal="center"/>
    </xf>
    <xf numFmtId="2" fontId="13" fillId="9" borderId="0" xfId="0" applyNumberFormat="1" applyFont="1" applyFill="1" applyAlignment="1">
      <alignment horizontal="center"/>
    </xf>
    <xf numFmtId="166" fontId="0" fillId="10" borderId="0" xfId="0" applyNumberFormat="1" applyFill="1" applyAlignment="1">
      <alignment horizontal="right"/>
    </xf>
    <xf numFmtId="0" fontId="0" fillId="10" borderId="0" xfId="0" applyFill="1" applyAlignment="1">
      <alignment horizontal="center"/>
    </xf>
    <xf numFmtId="0" fontId="0" fillId="10" borderId="0" xfId="0" applyFill="1"/>
    <xf numFmtId="167" fontId="0" fillId="10" borderId="0" xfId="0" applyNumberFormat="1" applyFill="1"/>
    <xf numFmtId="2" fontId="13" fillId="10" borderId="0" xfId="0" applyNumberFormat="1" applyFont="1" applyFill="1"/>
    <xf numFmtId="166" fontId="0" fillId="11" borderId="0" xfId="0" applyNumberFormat="1" applyFill="1"/>
    <xf numFmtId="0" fontId="0" fillId="11" borderId="0" xfId="0" applyFill="1"/>
    <xf numFmtId="167" fontId="0" fillId="11" borderId="0" xfId="0" applyNumberFormat="1" applyFill="1"/>
    <xf numFmtId="2" fontId="8" fillId="12" borderId="0" xfId="0" applyNumberFormat="1" applyFont="1" applyFill="1" applyProtection="1"/>
    <xf numFmtId="166" fontId="0" fillId="0" borderId="0" xfId="0" applyNumberFormat="1" applyFill="1" applyAlignment="1">
      <alignment horizontal="right"/>
    </xf>
    <xf numFmtId="167" fontId="0" fillId="0" borderId="0" xfId="0" applyNumberFormat="1" applyFill="1"/>
    <xf numFmtId="2" fontId="8" fillId="0" borderId="0" xfId="0" applyNumberFormat="1" applyFont="1" applyFill="1" applyProtection="1"/>
    <xf numFmtId="166" fontId="0" fillId="4" borderId="0" xfId="0" applyNumberFormat="1" applyFill="1" applyAlignment="1">
      <alignment horizontal="right"/>
    </xf>
    <xf numFmtId="0" fontId="0" fillId="4" borderId="0" xfId="0" applyFill="1"/>
    <xf numFmtId="167" fontId="0" fillId="4" borderId="0" xfId="0" applyNumberFormat="1" applyFill="1"/>
    <xf numFmtId="2" fontId="8" fillId="4" borderId="0" xfId="0" applyNumberFormat="1" applyFont="1" applyFill="1" applyProtection="1"/>
    <xf numFmtId="169" fontId="10" fillId="0" borderId="0" xfId="0" applyNumberFormat="1" applyFont="1" applyFill="1" applyAlignment="1">
      <alignment horizontal="center"/>
    </xf>
    <xf numFmtId="20" fontId="0" fillId="5" borderId="11" xfId="0" applyNumberFormat="1" applyFill="1" applyBorder="1" applyAlignment="1" applyProtection="1">
      <alignment horizontal="center" vertical="center"/>
      <protection locked="0"/>
    </xf>
  </cellXfs>
  <cellStyles count="13">
    <cellStyle name="cf1" xfId="1"/>
    <cellStyle name="cf2" xfId="2"/>
    <cellStyle name="cf3" xfId="3"/>
    <cellStyle name="ConditionalStyle_1" xfId="4"/>
    <cellStyle name="Euro" xfId="5"/>
    <cellStyle name="Excel Built-in Hyperlink" xfId="6"/>
    <cellStyle name="Heading" xfId="7"/>
    <cellStyle name="Heading1" xfId="8"/>
    <cellStyle name="Lien hypertexte" xfId="9"/>
    <cellStyle name="Normal" xfId="0" builtinId="0" customBuiltin="1"/>
    <cellStyle name="Result" xfId="10"/>
    <cellStyle name="Result2" xfId="11"/>
    <cellStyle name="Trop d'heures" xfId="12"/>
  </cellStyles>
  <dxfs count="138">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color rgb="FF808080"/>
        <family val="2"/>
      </font>
      <fill>
        <patternFill patternType="none"/>
      </fill>
    </dxf>
    <dxf>
      <font>
        <b/>
        <color rgb="FFFFFFFF"/>
        <family val="2"/>
      </font>
      <fill>
        <patternFill patternType="solid">
          <fgColor rgb="FF006411"/>
          <bgColor rgb="FF006411"/>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color rgb="FF808080"/>
        <family val="2"/>
      </font>
      <fill>
        <patternFill patternType="none"/>
      </fill>
    </dxf>
    <dxf>
      <font>
        <b/>
        <color rgb="FFFFFFFF"/>
        <family val="2"/>
      </font>
      <fill>
        <patternFill patternType="solid">
          <fgColor rgb="FF006411"/>
          <bgColor rgb="FF006411"/>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color rgb="FF808080"/>
        <family val="2"/>
      </font>
      <fill>
        <patternFill patternType="none"/>
      </fill>
    </dxf>
    <dxf>
      <font>
        <b/>
        <color rgb="FFFFFFFF"/>
        <family val="2"/>
      </font>
      <fill>
        <patternFill patternType="solid">
          <fgColor rgb="FF006411"/>
          <bgColor rgb="FF006411"/>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color rgb="FF808080"/>
        <family val="2"/>
      </font>
      <fill>
        <patternFill patternType="none"/>
      </fill>
    </dxf>
    <dxf>
      <font>
        <b/>
        <color rgb="FFFFFFFF"/>
        <family val="2"/>
      </font>
      <fill>
        <patternFill patternType="solid">
          <fgColor rgb="FF006411"/>
          <bgColor rgb="FF006411"/>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color rgb="FF808080"/>
        <family val="2"/>
      </font>
      <fill>
        <patternFill patternType="none"/>
      </fill>
    </dxf>
    <dxf>
      <font>
        <b/>
        <color rgb="FFFFFFFF"/>
        <family val="2"/>
      </font>
      <fill>
        <patternFill patternType="solid">
          <fgColor rgb="FF006411"/>
          <bgColor rgb="FF006411"/>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b/>
        <color rgb="FFFFFFFF"/>
        <family val="2"/>
      </font>
      <fill>
        <patternFill patternType="solid">
          <fgColor rgb="FF006411"/>
          <bgColor rgb="FF006411"/>
        </patternFill>
      </fill>
    </dxf>
    <dxf>
      <font>
        <b/>
        <color rgb="FFFFFFFF"/>
        <family val="2"/>
      </font>
      <fill>
        <patternFill patternType="solid">
          <fgColor rgb="FFDD0806"/>
          <bgColor rgb="FFDD0806"/>
        </patternFill>
      </fill>
    </dxf>
    <dxf>
      <font>
        <color rgb="FF808080"/>
        <family val="2"/>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801718</xdr:colOff>
      <xdr:row>0</xdr:row>
      <xdr:rowOff>126004</xdr:rowOff>
    </xdr:from>
    <xdr:ext cx="678603" cy="999722"/>
    <xdr:pic>
      <xdr:nvPicPr>
        <xdr:cNvPr id="2" name="Picture 1">
          <a:extLst>
            <a:ext uri="{FF2B5EF4-FFF2-40B4-BE49-F238E27FC236}">
              <a16:creationId xmlns:a16="http://schemas.microsoft.com/office/drawing/2014/main" id="{E68ACB97-A605-4830-98A6-ECEA4FE9A8E1}"/>
            </a:ext>
          </a:extLst>
        </xdr:cNvPr>
        <xdr:cNvPicPr>
          <a:picLocks noChangeAspect="1"/>
        </xdr:cNvPicPr>
      </xdr:nvPicPr>
      <xdr:blipFill>
        <a:blip xmlns:r="http://schemas.openxmlformats.org/officeDocument/2006/relationships" r:embed="rId1">
          <a:lum/>
          <a:alphaModFix/>
        </a:blip>
        <a:srcRect/>
        <a:stretch>
          <a:fillRect/>
        </a:stretch>
      </xdr:blipFill>
      <xdr:spPr>
        <a:xfrm>
          <a:off x="10393393" y="126004"/>
          <a:ext cx="678603" cy="99972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16</xdr:col>
      <xdr:colOff>712802</xdr:colOff>
      <xdr:row>0</xdr:row>
      <xdr:rowOff>3602</xdr:rowOff>
    </xdr:from>
    <xdr:ext cx="678603" cy="999722"/>
    <xdr:pic>
      <xdr:nvPicPr>
        <xdr:cNvPr id="2" name="Picture 1">
          <a:extLst>
            <a:ext uri="{FF2B5EF4-FFF2-40B4-BE49-F238E27FC236}">
              <a16:creationId xmlns:a16="http://schemas.microsoft.com/office/drawing/2014/main" id="{721B18D8-B150-4B0F-93E2-33C28AE89AB2}"/>
            </a:ext>
          </a:extLst>
        </xdr:cNvPr>
        <xdr:cNvPicPr>
          <a:picLocks noChangeAspect="1"/>
        </xdr:cNvPicPr>
      </xdr:nvPicPr>
      <xdr:blipFill>
        <a:blip xmlns:r="http://schemas.openxmlformats.org/officeDocument/2006/relationships" r:embed="rId1">
          <a:lum/>
          <a:alphaModFix/>
        </a:blip>
        <a:srcRect/>
        <a:stretch>
          <a:fillRect/>
        </a:stretch>
      </xdr:blipFill>
      <xdr:spPr>
        <a:xfrm>
          <a:off x="10304477" y="3602"/>
          <a:ext cx="678603" cy="99972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16</xdr:col>
      <xdr:colOff>598675</xdr:colOff>
      <xdr:row>0</xdr:row>
      <xdr:rowOff>79918</xdr:rowOff>
    </xdr:from>
    <xdr:ext cx="678603" cy="999722"/>
    <xdr:pic>
      <xdr:nvPicPr>
        <xdr:cNvPr id="2" name="Picture 1">
          <a:extLst>
            <a:ext uri="{FF2B5EF4-FFF2-40B4-BE49-F238E27FC236}">
              <a16:creationId xmlns:a16="http://schemas.microsoft.com/office/drawing/2014/main" id="{28789295-30F0-4240-B22A-50747D79A3F0}"/>
            </a:ext>
          </a:extLst>
        </xdr:cNvPr>
        <xdr:cNvPicPr>
          <a:picLocks noChangeAspect="1"/>
        </xdr:cNvPicPr>
      </xdr:nvPicPr>
      <xdr:blipFill>
        <a:blip xmlns:r="http://schemas.openxmlformats.org/officeDocument/2006/relationships" r:embed="rId1">
          <a:lum/>
          <a:alphaModFix/>
        </a:blip>
        <a:srcRect/>
        <a:stretch>
          <a:fillRect/>
        </a:stretch>
      </xdr:blipFill>
      <xdr:spPr>
        <a:xfrm>
          <a:off x="10190350" y="79918"/>
          <a:ext cx="678603" cy="999722"/>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16</xdr:col>
      <xdr:colOff>649443</xdr:colOff>
      <xdr:row>0</xdr:row>
      <xdr:rowOff>130676</xdr:rowOff>
    </xdr:from>
    <xdr:ext cx="678603" cy="999722"/>
    <xdr:pic>
      <xdr:nvPicPr>
        <xdr:cNvPr id="2" name="Picture 1">
          <a:extLst>
            <a:ext uri="{FF2B5EF4-FFF2-40B4-BE49-F238E27FC236}">
              <a16:creationId xmlns:a16="http://schemas.microsoft.com/office/drawing/2014/main" id="{A78CAF98-2C21-42F0-85B8-1C6236A94712}"/>
            </a:ext>
          </a:extLst>
        </xdr:cNvPr>
        <xdr:cNvPicPr>
          <a:picLocks noChangeAspect="1"/>
        </xdr:cNvPicPr>
      </xdr:nvPicPr>
      <xdr:blipFill>
        <a:blip xmlns:r="http://schemas.openxmlformats.org/officeDocument/2006/relationships" r:embed="rId1">
          <a:lum/>
          <a:alphaModFix/>
        </a:blip>
        <a:srcRect/>
        <a:stretch>
          <a:fillRect/>
        </a:stretch>
      </xdr:blipFill>
      <xdr:spPr>
        <a:xfrm>
          <a:off x="10241118" y="130676"/>
          <a:ext cx="678603" cy="999722"/>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16</xdr:col>
      <xdr:colOff>585718</xdr:colOff>
      <xdr:row>0</xdr:row>
      <xdr:rowOff>79918</xdr:rowOff>
    </xdr:from>
    <xdr:ext cx="678603" cy="999722"/>
    <xdr:pic>
      <xdr:nvPicPr>
        <xdr:cNvPr id="2" name="Picture 1">
          <a:extLst>
            <a:ext uri="{FF2B5EF4-FFF2-40B4-BE49-F238E27FC236}">
              <a16:creationId xmlns:a16="http://schemas.microsoft.com/office/drawing/2014/main" id="{847E60FC-D6A9-40DC-8678-E8D5EEE05443}"/>
            </a:ext>
          </a:extLst>
        </xdr:cNvPr>
        <xdr:cNvPicPr>
          <a:picLocks noChangeAspect="1"/>
        </xdr:cNvPicPr>
      </xdr:nvPicPr>
      <xdr:blipFill>
        <a:blip xmlns:r="http://schemas.openxmlformats.org/officeDocument/2006/relationships" r:embed="rId1">
          <a:lum/>
          <a:alphaModFix/>
        </a:blip>
        <a:srcRect/>
        <a:stretch>
          <a:fillRect/>
        </a:stretch>
      </xdr:blipFill>
      <xdr:spPr>
        <a:xfrm>
          <a:off x="10177393" y="79918"/>
          <a:ext cx="678603" cy="999722"/>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591836</xdr:colOff>
      <xdr:row>0</xdr:row>
      <xdr:rowOff>79918</xdr:rowOff>
    </xdr:from>
    <xdr:ext cx="673199" cy="999722"/>
    <xdr:pic>
      <xdr:nvPicPr>
        <xdr:cNvPr id="2" name="Picture 1">
          <a:extLst>
            <a:ext uri="{FF2B5EF4-FFF2-40B4-BE49-F238E27FC236}">
              <a16:creationId xmlns:a16="http://schemas.microsoft.com/office/drawing/2014/main" id="{5A1B82C3-F2BC-487C-84E7-AD1DD6EC9754}"/>
            </a:ext>
          </a:extLst>
        </xdr:cNvPr>
        <xdr:cNvPicPr>
          <a:picLocks noChangeAspect="1"/>
        </xdr:cNvPicPr>
      </xdr:nvPicPr>
      <xdr:blipFill>
        <a:blip xmlns:r="http://schemas.openxmlformats.org/officeDocument/2006/relationships" r:embed="rId1">
          <a:lum/>
          <a:alphaModFix/>
        </a:blip>
        <a:srcRect/>
        <a:stretch>
          <a:fillRect/>
        </a:stretch>
      </xdr:blipFill>
      <xdr:spPr>
        <a:xfrm>
          <a:off x="9440561" y="79918"/>
          <a:ext cx="673199" cy="999722"/>
        </a:xfrm>
        <a:prstGeom prst="rect">
          <a:avLst/>
        </a:prstGeom>
        <a:noFill/>
        <a:ln cap="flat">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01.snuipp.fr/" TargetMode="External"/><Relationship Id="rId1" Type="http://schemas.openxmlformats.org/officeDocument/2006/relationships/hyperlink" Target="mailto:snu01@snuipp.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abSelected="1" workbookViewId="0">
      <selection activeCell="U7" sqref="U7"/>
    </sheetView>
  </sheetViews>
  <sheetFormatPr baseColWidth="10" defaultRowHeight="12.95" customHeight="1"/>
  <cols>
    <col min="1" max="1" width="5.125" customWidth="1"/>
    <col min="2" max="3" width="9.875" customWidth="1"/>
    <col min="4" max="4" width="5.125" customWidth="1"/>
    <col min="5" max="6" width="9.875" customWidth="1"/>
    <col min="7" max="7" width="5.125" customWidth="1"/>
    <col min="8" max="9" width="9.875" customWidth="1"/>
    <col min="10" max="10" width="5.125" customWidth="1"/>
    <col min="11" max="12" width="9.875" customWidth="1"/>
    <col min="13" max="13" width="5.125" customWidth="1"/>
    <col min="14" max="15" width="9.875" customWidth="1"/>
    <col min="16" max="16" width="1.5" customWidth="1"/>
    <col min="17" max="17" width="11.625" customWidth="1"/>
    <col min="18" max="18" width="15.75" hidden="1" customWidth="1"/>
    <col min="19" max="19" width="12.75" style="48" customWidth="1"/>
    <col min="20" max="1024" width="9.875" customWidth="1"/>
    <col min="1025" max="1025" width="11" customWidth="1"/>
  </cols>
  <sheetData>
    <row r="1" spans="1:19" ht="15" customHeight="1">
      <c r="A1" s="49" t="s">
        <v>0</v>
      </c>
      <c r="B1" s="49"/>
      <c r="C1" s="49"/>
      <c r="D1" s="50"/>
      <c r="E1" s="50"/>
      <c r="F1" s="50"/>
      <c r="G1" s="50"/>
      <c r="H1" s="50"/>
      <c r="I1" s="50"/>
      <c r="J1" s="50"/>
      <c r="K1" s="50"/>
      <c r="N1" s="1" t="s">
        <v>1</v>
      </c>
      <c r="Q1" s="51"/>
      <c r="R1" s="51"/>
      <c r="S1" s="51"/>
    </row>
    <row r="2" spans="1:19" ht="15" customHeight="1">
      <c r="A2" s="52" t="s">
        <v>2</v>
      </c>
      <c r="B2" s="52"/>
      <c r="C2" s="52"/>
      <c r="D2" s="50"/>
      <c r="E2" s="50"/>
      <c r="F2" s="50"/>
      <c r="G2" s="50"/>
      <c r="H2" s="50"/>
      <c r="I2" s="50"/>
      <c r="J2" s="50"/>
      <c r="K2" s="50"/>
      <c r="N2" s="3" t="s">
        <v>3</v>
      </c>
      <c r="Q2" s="51"/>
      <c r="R2" s="51"/>
      <c r="S2" s="51"/>
    </row>
    <row r="3" spans="1:19" ht="15" customHeight="1">
      <c r="A3" s="52" t="s">
        <v>4</v>
      </c>
      <c r="B3" s="52"/>
      <c r="C3" s="52"/>
      <c r="D3" s="50"/>
      <c r="E3" s="50"/>
      <c r="F3" s="50"/>
      <c r="G3" s="50"/>
      <c r="H3" s="50"/>
      <c r="I3" s="50"/>
      <c r="J3" s="50"/>
      <c r="K3" s="50"/>
      <c r="N3" s="4" t="s">
        <v>5</v>
      </c>
      <c r="Q3" s="51"/>
      <c r="R3" s="51"/>
      <c r="S3" s="51"/>
    </row>
    <row r="4" spans="1:19" ht="15" customHeight="1">
      <c r="A4" s="53" t="s">
        <v>6</v>
      </c>
      <c r="B4" s="53"/>
      <c r="C4" s="53"/>
      <c r="D4" s="50"/>
      <c r="E4" s="50"/>
      <c r="F4" s="50"/>
      <c r="G4" s="50"/>
      <c r="H4" s="50"/>
      <c r="I4" s="50"/>
      <c r="J4" s="50"/>
      <c r="K4" s="50"/>
      <c r="N4" s="5" t="s">
        <v>7</v>
      </c>
      <c r="Q4" s="51"/>
      <c r="R4" s="51"/>
      <c r="S4" s="51"/>
    </row>
    <row r="5" spans="1:19" ht="12.95" customHeight="1">
      <c r="A5" s="6"/>
      <c r="B5" s="6"/>
      <c r="C5" s="6"/>
      <c r="D5" s="7"/>
      <c r="E5" s="7"/>
      <c r="F5" s="7"/>
      <c r="G5" s="7"/>
      <c r="H5" s="7"/>
      <c r="I5" s="7"/>
      <c r="J5" s="7"/>
      <c r="K5" s="7"/>
      <c r="Q5" s="51"/>
      <c r="R5" s="51"/>
      <c r="S5" s="51"/>
    </row>
    <row r="6" spans="1:19" ht="21" customHeight="1">
      <c r="A6" s="54" t="s">
        <v>8</v>
      </c>
      <c r="B6" s="54"/>
      <c r="C6" s="54"/>
      <c r="D6" s="54"/>
      <c r="E6" s="54"/>
      <c r="F6" s="54"/>
      <c r="G6" s="54"/>
      <c r="H6" s="54"/>
      <c r="I6" s="54"/>
      <c r="J6" s="54"/>
      <c r="K6" s="54"/>
      <c r="L6" s="54"/>
      <c r="M6" s="54"/>
      <c r="N6" s="54"/>
      <c r="O6" s="8"/>
      <c r="P6" s="8"/>
      <c r="Q6" s="9"/>
      <c r="R6" s="10">
        <v>1</v>
      </c>
      <c r="S6" s="11"/>
    </row>
    <row r="7" spans="1:19" s="14" customFormat="1" ht="52.7" customHeight="1">
      <c r="A7" s="55" t="s">
        <v>9</v>
      </c>
      <c r="B7" s="55"/>
      <c r="C7" s="55"/>
      <c r="D7" s="55" t="s">
        <v>10</v>
      </c>
      <c r="E7" s="55"/>
      <c r="F7" s="55"/>
      <c r="G7" s="56" t="s">
        <v>11</v>
      </c>
      <c r="H7" s="56"/>
      <c r="I7" s="56"/>
      <c r="J7" s="55" t="s">
        <v>12</v>
      </c>
      <c r="K7" s="55"/>
      <c r="L7" s="55"/>
      <c r="M7" s="55" t="s">
        <v>13</v>
      </c>
      <c r="N7" s="55"/>
      <c r="O7" s="55"/>
      <c r="P7" s="12"/>
      <c r="Q7" s="13" t="s">
        <v>14</v>
      </c>
      <c r="R7" s="13"/>
      <c r="S7" s="13" t="s">
        <v>15</v>
      </c>
    </row>
    <row r="8" spans="1:19" s="14" customFormat="1" ht="12.95" customHeight="1">
      <c r="A8" s="15" t="s">
        <v>16</v>
      </c>
      <c r="B8" s="15" t="s">
        <v>17</v>
      </c>
      <c r="C8" s="15" t="s">
        <v>18</v>
      </c>
      <c r="D8" s="15" t="s">
        <v>16</v>
      </c>
      <c r="E8" s="15" t="s">
        <v>17</v>
      </c>
      <c r="F8" s="15" t="s">
        <v>18</v>
      </c>
      <c r="G8" s="15" t="s">
        <v>16</v>
      </c>
      <c r="H8" s="15" t="s">
        <v>17</v>
      </c>
      <c r="I8" s="15" t="s">
        <v>18</v>
      </c>
      <c r="J8" s="15" t="s">
        <v>16</v>
      </c>
      <c r="K8" s="15" t="s">
        <v>17</v>
      </c>
      <c r="L8" s="15" t="s">
        <v>18</v>
      </c>
      <c r="M8" s="15" t="s">
        <v>16</v>
      </c>
      <c r="N8" s="15" t="s">
        <v>17</v>
      </c>
      <c r="O8" s="15" t="s">
        <v>18</v>
      </c>
      <c r="P8" s="12"/>
      <c r="Q8" s="13"/>
      <c r="R8" s="13"/>
      <c r="S8" s="13"/>
    </row>
    <row r="9" spans="1:19" ht="12.95" customHeight="1">
      <c r="A9" s="57"/>
      <c r="B9" s="58"/>
      <c r="C9" s="58"/>
      <c r="D9" s="57"/>
      <c r="E9" s="58"/>
      <c r="F9" s="58"/>
      <c r="G9" s="57"/>
      <c r="H9" s="58"/>
      <c r="I9" s="58"/>
      <c r="J9" s="57"/>
      <c r="K9" s="58"/>
      <c r="L9" s="58"/>
      <c r="M9" s="59">
        <v>43343</v>
      </c>
      <c r="N9" s="60" t="s">
        <v>19</v>
      </c>
      <c r="O9" s="60"/>
      <c r="P9" s="16"/>
      <c r="Q9" s="61">
        <f>(IF(ISNUMBER(B10),B10,0)+IF(ISNUMBER(E10),E10,0)+IF(ISNUMBER(H10),H10,0)+IF(ISNUMBER(K10),K10,0)+IF(ISNUMBER(N10),N10,0))</f>
        <v>0</v>
      </c>
      <c r="R9" s="18"/>
      <c r="S9" s="62">
        <f>IF(R10=0,0,IF(R10&gt;0,"+ "&amp;TEXT(R10,"[hh]:mm"),"- "&amp;TEXT(ABS(R10),"[hh]:mm")))</f>
        <v>0</v>
      </c>
    </row>
    <row r="10" spans="1:19" ht="12.95" customHeight="1">
      <c r="A10" s="57"/>
      <c r="B10" s="20"/>
      <c r="C10" s="20"/>
      <c r="D10" s="57"/>
      <c r="E10" s="20"/>
      <c r="F10" s="20"/>
      <c r="G10" s="57"/>
      <c r="H10" s="20"/>
      <c r="I10" s="20"/>
      <c r="J10" s="57"/>
      <c r="K10" s="20"/>
      <c r="L10" s="20"/>
      <c r="M10" s="59"/>
      <c r="N10" s="63" t="s">
        <v>20</v>
      </c>
      <c r="O10" s="63"/>
      <c r="P10" s="21"/>
      <c r="Q10" s="61"/>
      <c r="R10" s="22">
        <f>IF(Q9&gt;0,Q9-R$6,0)</f>
        <v>0</v>
      </c>
      <c r="S10" s="62"/>
    </row>
    <row r="11" spans="1:19" ht="12.95" customHeight="1">
      <c r="A11" s="59">
        <f>M9+3</f>
        <v>43346</v>
      </c>
      <c r="B11" s="60" t="s">
        <v>19</v>
      </c>
      <c r="C11" s="60"/>
      <c r="D11" s="59">
        <f>A11+1</f>
        <v>43347</v>
      </c>
      <c r="E11" s="60" t="s">
        <v>19</v>
      </c>
      <c r="F11" s="60"/>
      <c r="G11" s="59">
        <f>D11+1</f>
        <v>43348</v>
      </c>
      <c r="H11" s="60" t="s">
        <v>19</v>
      </c>
      <c r="I11" s="60"/>
      <c r="J11" s="59">
        <f>G11+1</f>
        <v>43349</v>
      </c>
      <c r="K11" s="60" t="s">
        <v>19</v>
      </c>
      <c r="L11" s="60"/>
      <c r="M11" s="59">
        <f>J11+1</f>
        <v>43350</v>
      </c>
      <c r="N11" s="60" t="s">
        <v>19</v>
      </c>
      <c r="O11" s="60"/>
      <c r="P11" s="16"/>
      <c r="Q11" s="61">
        <f>(IF(ISNUMBER(B12),B12,0)+IF(ISNUMBER(E12),E12,0)+IF(ISNUMBER(J12),J12,0)+IF(ISNUMBER(H12),H12,0)+IF(ISNUMBER(K12),K12,0)+IF(ISNUMBER(N12),N12,0))</f>
        <v>0</v>
      </c>
      <c r="R11" s="23"/>
      <c r="S11" s="62">
        <f>IF(R12=0,0,IF(R12&gt;0,"+ "&amp;TEXT(R12,"[hh]:mm"),"- "&amp;TEXT(ABS(R12),"[hh]:mm")))</f>
        <v>0</v>
      </c>
    </row>
    <row r="12" spans="1:19" ht="12.95" customHeight="1">
      <c r="A12" s="59"/>
      <c r="B12" s="137"/>
      <c r="C12" s="25"/>
      <c r="D12" s="59"/>
      <c r="E12" s="24"/>
      <c r="F12" s="25"/>
      <c r="G12" s="59"/>
      <c r="H12" s="24"/>
      <c r="I12" s="25"/>
      <c r="J12" s="59"/>
      <c r="K12" s="24"/>
      <c r="L12" s="25"/>
      <c r="M12" s="59"/>
      <c r="N12" s="24"/>
      <c r="O12" s="25"/>
      <c r="P12" s="21"/>
      <c r="Q12" s="61"/>
      <c r="R12" s="22">
        <f>IF(Q11&gt;0,Q11-R$6,0)</f>
        <v>0</v>
      </c>
      <c r="S12" s="62"/>
    </row>
    <row r="13" spans="1:19" ht="12.95" customHeight="1">
      <c r="A13" s="59">
        <f>M11+3</f>
        <v>43353</v>
      </c>
      <c r="B13" s="60" t="s">
        <v>19</v>
      </c>
      <c r="C13" s="60"/>
      <c r="D13" s="59">
        <f>A13+1</f>
        <v>43354</v>
      </c>
      <c r="E13" s="60" t="s">
        <v>19</v>
      </c>
      <c r="F13" s="60"/>
      <c r="G13" s="59">
        <f>D13+1</f>
        <v>43355</v>
      </c>
      <c r="H13" s="60" t="s">
        <v>19</v>
      </c>
      <c r="I13" s="60"/>
      <c r="J13" s="59">
        <f>G13+1</f>
        <v>43356</v>
      </c>
      <c r="K13" s="60" t="s">
        <v>19</v>
      </c>
      <c r="L13" s="60"/>
      <c r="M13" s="59">
        <f>J13+1</f>
        <v>43357</v>
      </c>
      <c r="N13" s="60" t="s">
        <v>19</v>
      </c>
      <c r="O13" s="60"/>
      <c r="P13" s="16"/>
      <c r="Q13" s="61">
        <f>(IF(ISNUMBER(B14),B14,0)+IF(ISNUMBER(E14),E14,0)+IF(ISNUMBER(J14),J14,0)+IF(ISNUMBER(H14),H14,0)+IF(ISNUMBER(K14),K14,0)+IF(ISNUMBER(N14),N14,0))</f>
        <v>0</v>
      </c>
      <c r="R13" s="23"/>
      <c r="S13" s="62">
        <f>IF(R14=0,0,IF(R14&gt;0,"+ "&amp;TEXT(R14,"[hh]:mm"),"- "&amp;TEXT(ABS(R14),"[hh]:mm")))</f>
        <v>0</v>
      </c>
    </row>
    <row r="14" spans="1:19" ht="12.95" customHeight="1">
      <c r="A14" s="59"/>
      <c r="B14" s="24"/>
      <c r="C14" s="25"/>
      <c r="D14" s="59"/>
      <c r="E14" s="24"/>
      <c r="F14" s="25"/>
      <c r="G14" s="59"/>
      <c r="H14" s="24"/>
      <c r="I14" s="25"/>
      <c r="J14" s="59"/>
      <c r="K14" s="24"/>
      <c r="L14" s="25"/>
      <c r="M14" s="59"/>
      <c r="N14" s="24"/>
      <c r="O14" s="25"/>
      <c r="P14" s="21"/>
      <c r="Q14" s="61"/>
      <c r="R14" s="22">
        <f>IF(Q13&gt;0,Q13-R$6,0)</f>
        <v>0</v>
      </c>
      <c r="S14" s="62"/>
    </row>
    <row r="15" spans="1:19" ht="12.95" customHeight="1">
      <c r="A15" s="59">
        <f>M13+3</f>
        <v>43360</v>
      </c>
      <c r="B15" s="60" t="s">
        <v>19</v>
      </c>
      <c r="C15" s="60"/>
      <c r="D15" s="59">
        <f>A15+1</f>
        <v>43361</v>
      </c>
      <c r="E15" s="60" t="s">
        <v>19</v>
      </c>
      <c r="F15" s="60"/>
      <c r="G15" s="59">
        <f>D15+1</f>
        <v>43362</v>
      </c>
      <c r="H15" s="60" t="s">
        <v>19</v>
      </c>
      <c r="I15" s="60"/>
      <c r="J15" s="59">
        <f>G15+1</f>
        <v>43363</v>
      </c>
      <c r="K15" s="60" t="s">
        <v>19</v>
      </c>
      <c r="L15" s="60"/>
      <c r="M15" s="59">
        <f>J15+1</f>
        <v>43364</v>
      </c>
      <c r="N15" s="60" t="s">
        <v>19</v>
      </c>
      <c r="O15" s="60"/>
      <c r="P15" s="16"/>
      <c r="Q15" s="61">
        <f>(IF(ISNUMBER(B16),B16,0)+IF(ISNUMBER(E16),E16,0)+IF(ISNUMBER(J16),J16,0)+IF(ISNUMBER(H16),H16,0)+IF(ISNUMBER(K16),K16,0)+IF(ISNUMBER(N16),N16,0))</f>
        <v>0</v>
      </c>
      <c r="R15" s="23"/>
      <c r="S15" s="62">
        <f>IF(R16=0,0,IF(R16&gt;0,"+ "&amp;TEXT(R16,"[hh]:mm"),"- "&amp;TEXT(ABS(R16),"[hh]:mm")))</f>
        <v>0</v>
      </c>
    </row>
    <row r="16" spans="1:19" ht="12.95" customHeight="1">
      <c r="A16" s="59"/>
      <c r="B16" s="24"/>
      <c r="C16" s="25"/>
      <c r="D16" s="59"/>
      <c r="E16" s="24"/>
      <c r="F16" s="25"/>
      <c r="G16" s="59"/>
      <c r="H16" s="24"/>
      <c r="I16" s="25"/>
      <c r="J16" s="59"/>
      <c r="K16" s="24"/>
      <c r="L16" s="25"/>
      <c r="M16" s="59"/>
      <c r="N16" s="24"/>
      <c r="O16" s="25"/>
      <c r="P16" s="21"/>
      <c r="Q16" s="61"/>
      <c r="R16" s="22">
        <f>IF(Q15&gt;0,Q15-R$6,0)</f>
        <v>0</v>
      </c>
      <c r="S16" s="62"/>
    </row>
    <row r="17" spans="1:19" ht="12.95" customHeight="1">
      <c r="A17" s="59">
        <f>M15+3</f>
        <v>43367</v>
      </c>
      <c r="B17" s="60" t="s">
        <v>19</v>
      </c>
      <c r="C17" s="60"/>
      <c r="D17" s="59">
        <f>A17+1</f>
        <v>43368</v>
      </c>
      <c r="E17" s="60" t="s">
        <v>19</v>
      </c>
      <c r="F17" s="60"/>
      <c r="G17" s="59">
        <f>D17+1</f>
        <v>43369</v>
      </c>
      <c r="H17" s="60" t="s">
        <v>19</v>
      </c>
      <c r="I17" s="60"/>
      <c r="J17" s="59">
        <f>G17+1</f>
        <v>43370</v>
      </c>
      <c r="K17" s="60" t="s">
        <v>19</v>
      </c>
      <c r="L17" s="60"/>
      <c r="M17" s="59">
        <f>J17+1</f>
        <v>43371</v>
      </c>
      <c r="N17" s="60" t="s">
        <v>19</v>
      </c>
      <c r="O17" s="60"/>
      <c r="P17" s="16"/>
      <c r="Q17" s="61">
        <f>(IF(ISNUMBER(B18),B18,0)+IF(ISNUMBER(E18),E18,0)+IF(ISNUMBER(J18),J18,0)+IF(ISNUMBER(H18),H18,0)+IF(ISNUMBER(K18),K18,0)+IF(ISNUMBER(N18),N18,0))</f>
        <v>0</v>
      </c>
      <c r="R17" s="23"/>
      <c r="S17" s="62">
        <f>IF(R18=0,0,IF(R18&gt;0,"+ "&amp;TEXT(R18,"[hh]:mm"),"- "&amp;TEXT(ABS(R18),"[hh]:mm")))</f>
        <v>0</v>
      </c>
    </row>
    <row r="18" spans="1:19" ht="12.95" customHeight="1">
      <c r="A18" s="59"/>
      <c r="B18" s="24"/>
      <c r="C18" s="25"/>
      <c r="D18" s="59"/>
      <c r="E18" s="24"/>
      <c r="F18" s="25"/>
      <c r="G18" s="59"/>
      <c r="H18" s="24"/>
      <c r="I18" s="25"/>
      <c r="J18" s="59"/>
      <c r="K18" s="24"/>
      <c r="L18" s="25"/>
      <c r="M18" s="59"/>
      <c r="N18" s="24"/>
      <c r="O18" s="25"/>
      <c r="P18" s="21"/>
      <c r="Q18" s="61"/>
      <c r="R18" s="22">
        <f>IF(Q17&gt;0,Q17-R$6,0)</f>
        <v>0</v>
      </c>
      <c r="S18" s="62"/>
    </row>
    <row r="19" spans="1:19" ht="12.95" customHeight="1">
      <c r="A19" s="59">
        <f>M17+3</f>
        <v>43374</v>
      </c>
      <c r="B19" s="60" t="s">
        <v>19</v>
      </c>
      <c r="C19" s="60"/>
      <c r="D19" s="59">
        <f>A19+1</f>
        <v>43375</v>
      </c>
      <c r="E19" s="60" t="s">
        <v>19</v>
      </c>
      <c r="F19" s="60"/>
      <c r="G19" s="59">
        <f>D19+1</f>
        <v>43376</v>
      </c>
      <c r="H19" s="60" t="s">
        <v>19</v>
      </c>
      <c r="I19" s="60"/>
      <c r="J19" s="59">
        <f>G19+1</f>
        <v>43377</v>
      </c>
      <c r="K19" s="60" t="s">
        <v>19</v>
      </c>
      <c r="L19" s="60"/>
      <c r="M19" s="59">
        <f>J19+1</f>
        <v>43378</v>
      </c>
      <c r="N19" s="60" t="s">
        <v>19</v>
      </c>
      <c r="O19" s="60"/>
      <c r="P19" s="16"/>
      <c r="Q19" s="61">
        <f>(IF(ISNUMBER(B20),B20,0)+IF(ISNUMBER(E20),E20,0)+IF(ISNUMBER(J20),J20,0)+IF(ISNUMBER(H20),H20,0)+IF(ISNUMBER(K20),K20,0)+IF(ISNUMBER(N20),N20,0))</f>
        <v>0</v>
      </c>
      <c r="R19" s="23"/>
      <c r="S19" s="62">
        <f>IF(R20=0,0,IF(R20&gt;0,"+ "&amp;TEXT(R20,"[hh]:mm"),"- "&amp;TEXT(ABS(R20),"[hh]:mm")))</f>
        <v>0</v>
      </c>
    </row>
    <row r="20" spans="1:19" ht="12.95" customHeight="1">
      <c r="A20" s="59"/>
      <c r="B20" s="24"/>
      <c r="C20" s="25"/>
      <c r="D20" s="59"/>
      <c r="E20" s="24"/>
      <c r="F20" s="25"/>
      <c r="G20" s="59"/>
      <c r="H20" s="24"/>
      <c r="I20" s="25"/>
      <c r="J20" s="59"/>
      <c r="K20" s="24"/>
      <c r="L20" s="25"/>
      <c r="M20" s="59"/>
      <c r="N20" s="24"/>
      <c r="O20" s="25"/>
      <c r="P20" s="21"/>
      <c r="Q20" s="61"/>
      <c r="R20" s="22">
        <f>IF(Q19&gt;0,Q19-R$6,0)</f>
        <v>0</v>
      </c>
      <c r="S20" s="62"/>
    </row>
    <row r="21" spans="1:19" ht="12.95" customHeight="1">
      <c r="A21" s="59">
        <f>M19+3</f>
        <v>43381</v>
      </c>
      <c r="B21" s="60" t="s">
        <v>19</v>
      </c>
      <c r="C21" s="60"/>
      <c r="D21" s="59">
        <f>A21+1</f>
        <v>43382</v>
      </c>
      <c r="E21" s="60" t="s">
        <v>19</v>
      </c>
      <c r="F21" s="60"/>
      <c r="G21" s="59">
        <f>D21+1</f>
        <v>43383</v>
      </c>
      <c r="H21" s="60" t="s">
        <v>19</v>
      </c>
      <c r="I21" s="60"/>
      <c r="J21" s="59">
        <f>G21+1</f>
        <v>43384</v>
      </c>
      <c r="K21" s="60" t="s">
        <v>19</v>
      </c>
      <c r="L21" s="60"/>
      <c r="M21" s="59">
        <f>J21+1</f>
        <v>43385</v>
      </c>
      <c r="N21" s="60" t="s">
        <v>19</v>
      </c>
      <c r="O21" s="60"/>
      <c r="P21" s="16"/>
      <c r="Q21" s="61">
        <f>(IF(ISNUMBER(B22),B22,0)+IF(ISNUMBER(E22),E22,0)+IF(ISNUMBER(J22),J22,0)+IF(ISNUMBER(H22),H22,0)+IF(ISNUMBER(K22),K22,0)+IF(ISNUMBER(N22),N22,0))</f>
        <v>0</v>
      </c>
      <c r="R21" s="23"/>
      <c r="S21" s="62">
        <f>IF(R22=0,0,IF(R22&gt;0,"+ "&amp;TEXT(R22,"[hh]:mm"),"- "&amp;TEXT(ABS(R22),"[hh]:mm")))</f>
        <v>0</v>
      </c>
    </row>
    <row r="22" spans="1:19" ht="12.95" customHeight="1">
      <c r="A22" s="59"/>
      <c r="B22" s="24"/>
      <c r="C22" s="25"/>
      <c r="D22" s="59"/>
      <c r="E22" s="24"/>
      <c r="F22" s="25"/>
      <c r="G22" s="59"/>
      <c r="H22" s="24"/>
      <c r="I22" s="25"/>
      <c r="J22" s="59"/>
      <c r="K22" s="24"/>
      <c r="L22" s="25"/>
      <c r="M22" s="59"/>
      <c r="N22" s="24"/>
      <c r="O22" s="25"/>
      <c r="P22" s="21"/>
      <c r="Q22" s="61"/>
      <c r="R22" s="22">
        <f>IF(Q21&gt;0,Q21-R$6,0)</f>
        <v>0</v>
      </c>
      <c r="S22" s="62"/>
    </row>
    <row r="23" spans="1:19" ht="12.95" customHeight="1">
      <c r="A23" s="59">
        <f>M21+3</f>
        <v>43388</v>
      </c>
      <c r="B23" s="60" t="s">
        <v>19</v>
      </c>
      <c r="C23" s="60"/>
      <c r="D23" s="59">
        <f>A23+1</f>
        <v>43389</v>
      </c>
      <c r="E23" s="60" t="s">
        <v>19</v>
      </c>
      <c r="F23" s="60"/>
      <c r="G23" s="59">
        <f>D23+1</f>
        <v>43390</v>
      </c>
      <c r="H23" s="60" t="s">
        <v>19</v>
      </c>
      <c r="I23" s="60"/>
      <c r="J23" s="59">
        <f>G23+1</f>
        <v>43391</v>
      </c>
      <c r="K23" s="60" t="s">
        <v>19</v>
      </c>
      <c r="L23" s="60"/>
      <c r="M23" s="59">
        <f>J23+1</f>
        <v>43392</v>
      </c>
      <c r="N23" s="60" t="s">
        <v>19</v>
      </c>
      <c r="O23" s="60"/>
      <c r="P23" s="16"/>
      <c r="Q23" s="61">
        <f>(IF(ISNUMBER(B24),B24,0)+IF(ISNUMBER(E24),E24,0)+IF(ISNUMBER(J24),J24,0)+IF(ISNUMBER(H24),H24,0)+IF(ISNUMBER(K24),K24,0)+IF(ISNUMBER(N24),N24,0))</f>
        <v>0</v>
      </c>
      <c r="R23" s="23"/>
      <c r="S23" s="62">
        <f>IF(R24=0,0,IF(R24&gt;0,"+ "&amp;TEXT(R24,"[hh]:mm"),"- "&amp;TEXT(ABS(R24),"[hh]:mm")))</f>
        <v>0</v>
      </c>
    </row>
    <row r="24" spans="1:19" ht="12.95" customHeight="1">
      <c r="A24" s="59"/>
      <c r="B24" s="24"/>
      <c r="C24" s="25"/>
      <c r="D24" s="59"/>
      <c r="E24" s="24"/>
      <c r="F24" s="25"/>
      <c r="G24" s="59"/>
      <c r="H24" s="24"/>
      <c r="I24" s="25"/>
      <c r="J24" s="59"/>
      <c r="K24" s="24"/>
      <c r="L24" s="25"/>
      <c r="M24" s="59"/>
      <c r="N24" s="24"/>
      <c r="O24" s="25"/>
      <c r="P24" s="21"/>
      <c r="Q24" s="61"/>
      <c r="R24" s="22">
        <f>IF(Q23&gt;0,Q23-R$6,0)</f>
        <v>0</v>
      </c>
      <c r="S24" s="62"/>
    </row>
    <row r="25" spans="1:19" ht="12.95" customHeight="1">
      <c r="S25" s="26"/>
    </row>
    <row r="26" spans="1:19" ht="12.95" customHeight="1">
      <c r="S26" s="26"/>
    </row>
    <row r="27" spans="1:19" ht="12.95" customHeight="1">
      <c r="S27" s="26"/>
    </row>
    <row r="28" spans="1:19" ht="12.95" customHeight="1">
      <c r="S28" s="26"/>
    </row>
    <row r="29" spans="1:19" ht="12.95" customHeight="1">
      <c r="S29" s="26"/>
    </row>
    <row r="30" spans="1:19" ht="60.2" customHeight="1">
      <c r="A30" s="64" t="s">
        <v>21</v>
      </c>
      <c r="B30" s="64"/>
      <c r="C30" s="64"/>
      <c r="D30" s="64"/>
      <c r="E30" s="64"/>
      <c r="F30" s="64"/>
      <c r="G30" s="64"/>
      <c r="H30" s="64"/>
      <c r="I30" s="64"/>
      <c r="J30" s="64"/>
      <c r="K30" s="64"/>
      <c r="L30" s="64"/>
      <c r="M30" s="64"/>
      <c r="N30" s="64"/>
      <c r="O30" s="27"/>
      <c r="P30" s="27"/>
      <c r="Q30" s="28" t="s">
        <v>22</v>
      </c>
      <c r="R30" s="29">
        <f>IF(AND((ISNUMBER(R10)),(R10&gt;0)),R10,0)+IF(AND((ISNUMBER(R12)),(R12&gt;0)),R12,0)+IF(AND((ISNUMBER(R14)),(R14&gt;0)),R14,0)+IF(AND((ISNUMBER(R16)),(R16&gt;0)),R16,0)+IF(AND((ISNUMBER(R18)),(R18&gt;0)),R18,0)+IF(AND((ISNUMBER(R20)),(R20&gt;0)),R20,0)+IF(AND((ISNUMBER(R22)),(R22&gt;0)),R22,0)+IF(AND((ISNUMBER(R24)),(R24&gt;0)),R24,0)</f>
        <v>0</v>
      </c>
      <c r="S30" s="30">
        <f>IF(R30&lt;=0,0,IF(R30&gt;0,TEXT(R30,"[hh]:mm"),"0"))</f>
        <v>0</v>
      </c>
    </row>
    <row r="31" spans="1:19" ht="12.95" customHeight="1">
      <c r="A31" s="31"/>
      <c r="B31" s="32"/>
      <c r="C31" s="32"/>
      <c r="D31" s="32"/>
      <c r="S31" s="26"/>
    </row>
    <row r="32" spans="1:19" ht="26.25" customHeight="1">
      <c r="A32" s="51"/>
      <c r="B32" s="51"/>
      <c r="C32" s="51"/>
      <c r="D32" s="51"/>
      <c r="E32" s="33"/>
      <c r="F32" s="34"/>
      <c r="G32" s="2"/>
      <c r="H32" s="35"/>
      <c r="I32" s="34"/>
      <c r="J32" s="2"/>
      <c r="K32" s="36"/>
      <c r="L32" s="34"/>
      <c r="M32" s="2"/>
      <c r="N32" s="36"/>
      <c r="O32" s="2"/>
      <c r="P32" s="37"/>
      <c r="Q32" s="38"/>
      <c r="R32" s="39"/>
      <c r="S32" s="40"/>
    </row>
    <row r="33" spans="1:19" ht="12.95" customHeight="1">
      <c r="A33" s="1" t="s">
        <v>23</v>
      </c>
      <c r="S33" s="26"/>
    </row>
    <row r="34" spans="1:19" ht="12.95" customHeight="1">
      <c r="A34" s="65" t="s">
        <v>24</v>
      </c>
      <c r="B34" s="65"/>
      <c r="C34" s="65"/>
      <c r="E34" s="41" t="s">
        <v>16</v>
      </c>
      <c r="F34" s="41" t="s">
        <v>25</v>
      </c>
      <c r="H34" s="41" t="s">
        <v>16</v>
      </c>
      <c r="I34" s="41" t="s">
        <v>25</v>
      </c>
      <c r="K34" s="41" t="s">
        <v>16</v>
      </c>
      <c r="L34" s="41" t="s">
        <v>25</v>
      </c>
      <c r="N34" s="41" t="s">
        <v>16</v>
      </c>
      <c r="O34" s="41" t="s">
        <v>25</v>
      </c>
      <c r="Q34" s="66" t="s">
        <v>26</v>
      </c>
      <c r="R34" s="67">
        <f>SUM(F35,I35,L35,O35)</f>
        <v>0</v>
      </c>
      <c r="S34" s="68" t="str">
        <f>IF(R30=0,"Pas d'heures à récupérer",IF(R34&gt;R30,"Vous tentez de récupérer trop d'heures...",TEXT(R34,"[hh]:mm")))</f>
        <v>Pas d'heures à récupérer</v>
      </c>
    </row>
    <row r="35" spans="1:19" ht="40.9" customHeight="1">
      <c r="A35" s="65"/>
      <c r="B35" s="65"/>
      <c r="C35" s="65"/>
      <c r="E35" s="42"/>
      <c r="F35" s="43"/>
      <c r="G35" s="27"/>
      <c r="H35" s="42"/>
      <c r="I35" s="43"/>
      <c r="J35" s="27"/>
      <c r="K35" s="42"/>
      <c r="L35" s="43"/>
      <c r="M35" s="27"/>
      <c r="N35" s="42"/>
      <c r="O35" s="43"/>
      <c r="Q35" s="66"/>
      <c r="R35" s="67"/>
      <c r="S35" s="68"/>
    </row>
    <row r="36" spans="1:19" ht="12.95" customHeight="1">
      <c r="C36" s="26"/>
      <c r="Q36" s="44"/>
      <c r="S36" s="26"/>
    </row>
    <row r="37" spans="1:19" ht="25.9" customHeight="1">
      <c r="C37" s="26"/>
      <c r="Q37" s="45" t="s">
        <v>27</v>
      </c>
      <c r="R37" s="46">
        <f>R30-R34</f>
        <v>0</v>
      </c>
      <c r="S37" s="47">
        <f>IF(R37&gt;=0,R30-R34,"Erreur de récupération")</f>
        <v>0</v>
      </c>
    </row>
    <row r="39" spans="1:19" ht="13.15" customHeight="1">
      <c r="C39" s="69" t="s">
        <v>28</v>
      </c>
      <c r="D39" s="69"/>
      <c r="E39" s="69"/>
      <c r="F39" s="69"/>
      <c r="G39" s="69"/>
      <c r="H39" s="69"/>
      <c r="I39" s="69"/>
      <c r="J39" s="69"/>
      <c r="K39" s="69"/>
      <c r="L39" s="69"/>
      <c r="M39" s="69"/>
      <c r="N39" s="69"/>
      <c r="O39" s="69"/>
    </row>
    <row r="40" spans="1:19" ht="13.15" customHeight="1">
      <c r="C40" s="70" t="s">
        <v>29</v>
      </c>
      <c r="D40" s="70"/>
      <c r="E40" s="70"/>
      <c r="F40" s="70"/>
      <c r="G40" s="70"/>
      <c r="H40" s="70"/>
      <c r="I40" s="70"/>
      <c r="J40" s="70"/>
      <c r="K40" s="70"/>
      <c r="L40" s="70"/>
      <c r="M40" s="70"/>
      <c r="N40" s="70"/>
      <c r="O40" s="70"/>
    </row>
  </sheetData>
  <sheetProtection algorithmName="SHA-512" hashValue="6P13EyXAG1oHi1GkoroT9pB9mziW2r8U4Up/JrGjCSJD5dK/4o8DcQU1LtsiX3QJeVVHVNDbfykDZEkR3pxjVQ==" saltValue="n29vxjpXJxL88u4mRaKhJg==" spinCount="100000" sheet="1" objects="1" scenarios="1"/>
  <mergeCells count="120">
    <mergeCell ref="C39:O39"/>
    <mergeCell ref="C40:O40"/>
    <mergeCell ref="A30:N30"/>
    <mergeCell ref="A32:D32"/>
    <mergeCell ref="A34:C35"/>
    <mergeCell ref="Q34:Q35"/>
    <mergeCell ref="R34:R35"/>
    <mergeCell ref="S34:S35"/>
    <mergeCell ref="J23:J24"/>
    <mergeCell ref="K23:L23"/>
    <mergeCell ref="M23:M24"/>
    <mergeCell ref="N23:O23"/>
    <mergeCell ref="Q23:Q24"/>
    <mergeCell ref="S23:S24"/>
    <mergeCell ref="A23:A24"/>
    <mergeCell ref="B23:C23"/>
    <mergeCell ref="D23:D24"/>
    <mergeCell ref="E23:F23"/>
    <mergeCell ref="G23:G24"/>
    <mergeCell ref="H23:I23"/>
    <mergeCell ref="J21:J22"/>
    <mergeCell ref="K21:L21"/>
    <mergeCell ref="M21:M22"/>
    <mergeCell ref="N21:O21"/>
    <mergeCell ref="Q21:Q22"/>
    <mergeCell ref="S21:S22"/>
    <mergeCell ref="A21:A22"/>
    <mergeCell ref="B21:C21"/>
    <mergeCell ref="D21:D22"/>
    <mergeCell ref="E21:F21"/>
    <mergeCell ref="G21:G22"/>
    <mergeCell ref="H21:I21"/>
    <mergeCell ref="J19:J20"/>
    <mergeCell ref="K19:L19"/>
    <mergeCell ref="M19:M20"/>
    <mergeCell ref="N19:O19"/>
    <mergeCell ref="Q19:Q20"/>
    <mergeCell ref="S19:S20"/>
    <mergeCell ref="A19:A20"/>
    <mergeCell ref="B19:C19"/>
    <mergeCell ref="D19:D20"/>
    <mergeCell ref="E19:F19"/>
    <mergeCell ref="G19:G20"/>
    <mergeCell ref="H19:I19"/>
    <mergeCell ref="J17:J18"/>
    <mergeCell ref="K17:L17"/>
    <mergeCell ref="M17:M18"/>
    <mergeCell ref="N17:O17"/>
    <mergeCell ref="Q17:Q18"/>
    <mergeCell ref="S17:S18"/>
    <mergeCell ref="A17:A18"/>
    <mergeCell ref="B17:C17"/>
    <mergeCell ref="D17:D18"/>
    <mergeCell ref="E17:F17"/>
    <mergeCell ref="G17:G18"/>
    <mergeCell ref="H17:I17"/>
    <mergeCell ref="J15:J16"/>
    <mergeCell ref="K15:L15"/>
    <mergeCell ref="M15:M16"/>
    <mergeCell ref="N15:O15"/>
    <mergeCell ref="Q15:Q16"/>
    <mergeCell ref="S15:S16"/>
    <mergeCell ref="A15:A16"/>
    <mergeCell ref="B15:C15"/>
    <mergeCell ref="D15:D16"/>
    <mergeCell ref="E15:F15"/>
    <mergeCell ref="G15:G16"/>
    <mergeCell ref="H15:I15"/>
    <mergeCell ref="J13:J14"/>
    <mergeCell ref="K13:L13"/>
    <mergeCell ref="M13:M14"/>
    <mergeCell ref="N13:O13"/>
    <mergeCell ref="Q13:Q14"/>
    <mergeCell ref="S13:S14"/>
    <mergeCell ref="A13:A14"/>
    <mergeCell ref="B13:C13"/>
    <mergeCell ref="D13:D14"/>
    <mergeCell ref="E13:F13"/>
    <mergeCell ref="G13:G14"/>
    <mergeCell ref="H13:I13"/>
    <mergeCell ref="J11:J12"/>
    <mergeCell ref="K11:L11"/>
    <mergeCell ref="M11:M12"/>
    <mergeCell ref="N11:O11"/>
    <mergeCell ref="Q11:Q12"/>
    <mergeCell ref="S11:S12"/>
    <mergeCell ref="A11:A12"/>
    <mergeCell ref="B11:C11"/>
    <mergeCell ref="D11:D12"/>
    <mergeCell ref="E11:F11"/>
    <mergeCell ref="G11:G12"/>
    <mergeCell ref="H11:I11"/>
    <mergeCell ref="J9:J10"/>
    <mergeCell ref="K9:L9"/>
    <mergeCell ref="M9:M10"/>
    <mergeCell ref="N9:O9"/>
    <mergeCell ref="Q9:Q10"/>
    <mergeCell ref="S9:S10"/>
    <mergeCell ref="N10:O10"/>
    <mergeCell ref="A9:A10"/>
    <mergeCell ref="B9:C9"/>
    <mergeCell ref="D9:D10"/>
    <mergeCell ref="E9:F9"/>
    <mergeCell ref="G9:G10"/>
    <mergeCell ref="H9:I9"/>
    <mergeCell ref="A6:N6"/>
    <mergeCell ref="A7:C7"/>
    <mergeCell ref="D7:F7"/>
    <mergeCell ref="G7:I7"/>
    <mergeCell ref="J7:L7"/>
    <mergeCell ref="M7:O7"/>
    <mergeCell ref="A1:C1"/>
    <mergeCell ref="D1:K1"/>
    <mergeCell ref="Q1:S5"/>
    <mergeCell ref="A2:C2"/>
    <mergeCell ref="D2:K2"/>
    <mergeCell ref="A3:C3"/>
    <mergeCell ref="D3:K3"/>
    <mergeCell ref="A4:C4"/>
    <mergeCell ref="D4:K4"/>
  </mergeCells>
  <conditionalFormatting sqref="R10 R12 R14 R16 R18 R20 R22 R24 R30">
    <cfRule type="cellIs" dxfId="74" priority="3" stopIfTrue="1" operator="lessThanOrEqual">
      <formula>0</formula>
    </cfRule>
  </conditionalFormatting>
  <conditionalFormatting sqref="B9 E9 H9 K9 N9 P9 B11 E11 H11 K11 N11 P11 B13 E13 H13 K13 N13 P13 B15 E15 H15 K15 N15 P15 B17 E17 H17 K17 N17 P17 B19 E19 H19 K19 N19 P19 B21 E21 H21 K21 N21 P21 B23 E23 H23 K23 N23 P23">
    <cfRule type="cellIs" dxfId="73" priority="1" stopIfTrue="1" operator="equal">
      <formula>"école"</formula>
    </cfRule>
  </conditionalFormatting>
  <conditionalFormatting sqref="R10 R12 R14 R16 R18 R20 R22 R24 R30">
    <cfRule type="cellIs" dxfId="72" priority="2" stopIfTrue="1" operator="greaterThan">
      <formula>0</formula>
    </cfRule>
  </conditionalFormatting>
  <conditionalFormatting sqref="S9 S11 S13 S15 S17 S19 S23">
    <cfRule type="expression" dxfId="71" priority="5" stopIfTrue="1">
      <formula>IF(R10&lt;=0,1,0)</formula>
    </cfRule>
  </conditionalFormatting>
  <conditionalFormatting sqref="S9 S11 S13 S15 S17 S19 S23">
    <cfRule type="expression" dxfId="70" priority="4" stopIfTrue="1">
      <formula>IF(R10&gt;0,1,0)</formula>
    </cfRule>
  </conditionalFormatting>
  <conditionalFormatting sqref="S21">
    <cfRule type="expression" dxfId="69" priority="7" stopIfTrue="1">
      <formula>IF(R22&lt;=0,1,0)</formula>
    </cfRule>
  </conditionalFormatting>
  <conditionalFormatting sqref="S21">
    <cfRule type="expression" dxfId="68" priority="6" stopIfTrue="1">
      <formula>IF(R22&gt;0,1,0)</formula>
    </cfRule>
  </conditionalFormatting>
  <conditionalFormatting sqref="S30">
    <cfRule type="expression" dxfId="67" priority="9" stopIfTrue="1">
      <formula>IF(R30&lt;=0,1,0)</formula>
    </cfRule>
  </conditionalFormatting>
  <conditionalFormatting sqref="S30">
    <cfRule type="expression" dxfId="66" priority="8" stopIfTrue="1">
      <formula>IF(R30&gt;0,1,0)</formula>
    </cfRule>
  </conditionalFormatting>
  <conditionalFormatting sqref="S34">
    <cfRule type="expression" dxfId="65" priority="11" stopIfTrue="1">
      <formula>IF(R34&lt;=R30,1,0)</formula>
    </cfRule>
  </conditionalFormatting>
  <conditionalFormatting sqref="S34">
    <cfRule type="expression" dxfId="64" priority="10" stopIfTrue="1">
      <formula>IF(R34&gt;R30,1,0)</formula>
    </cfRule>
  </conditionalFormatting>
  <conditionalFormatting sqref="S37">
    <cfRule type="expression" dxfId="63" priority="12" stopIfTrue="1">
      <formula>IF(R37&lt;&gt;0,1,0)</formula>
    </cfRule>
  </conditionalFormatting>
  <conditionalFormatting sqref="S37">
    <cfRule type="expression" dxfId="62" priority="13" stopIfTrue="1">
      <formula>IF(R37=0,1,0)</formula>
    </cfRule>
  </conditionalFormatting>
  <dataValidations count="5">
    <dataValidation type="time" allowBlank="1" showErrorMessage="1" errorTitle="Erreur de saisie" error="Soit le format horaire n'est pas respecté, soit l'horaire saisi est ... impossible pour une journée..." sqref="B10 E10 H10 K10 P10 P12 P14 P16 P18 P20 P22 P24 F32 I32 L32">
      <formula1>0.0416666666666667</formula1>
      <formula2>0.25</formula2>
    </dataValidation>
    <dataValidation type="time" operator="lessThan" allowBlank="1" showErrorMessage="1" errorTitle="Erreur de saisie" error="Soit le format horaire n'est pas respecté, soit l'horaire saisi est ... impossible pour une journée..." sqref="B12 E12 H12 K12 N12 B14 E14 H14 K14 N14 B16 E16 H16 K16 N16 B18 E18 H18 K18 N18 B20 E20 H20 K20 N20 B22 E22 H22 K22 N22 B24 E24 H24 K24 N24">
      <formula1>0.333333333333333</formula1>
    </dataValidation>
    <dataValidation allowBlank="1" errorTitle="Erreur de saisie" error="Soit le format horaire n'est pas respecté, soit l'horaire saisi est ... impossible pour une journée..." sqref="C10 F10 I10 L10 C12 F12 I12 L12 O12 C14 F14 I14 L14 O14 C16 F16 I16 L16 O16 C18 F18 I18 L18 O18 C20 F20 I20 L20 O20 C22 F22 I22 L22 O22 C24 F24 I24 L24 O24"/>
    <dataValidation type="date" allowBlank="1" showInputMessage="1" showErrorMessage="1" errorTitle="Erreur de saisie ?" error="Le format de date (jj/mm/aa) n'a pas été respecté" promptTitle="Date" prompt="Saisir la date au format : jj/mm/aa ou jj/mm/aaaa" sqref="E35 H35 K35 N35">
      <formula1>41883</formula1>
      <formula2>55032</formula2>
    </dataValidation>
    <dataValidation type="time" operator="lessThanOrEqual" allowBlank="1" showInputMessage="1" showErrorMessage="1" errorTitle="Erreur de saisie ?" error="Soit le nombre d'heures est trop élevé pour une journée..._x000a_Soit le format horaire (hh:mm) n'a pas été respecté" promptTitle="Heures récupérées" prompt="Saisir les heures récupérées au format : hh:mm" sqref="F35 I35 L35 O35">
      <formula1>0.25</formula1>
    </dataValidation>
  </dataValidations>
  <hyperlinks>
    <hyperlink ref="N2" r:id="rId1"/>
    <hyperlink ref="N4" r:id="rId2"/>
  </hyperlinks>
  <printOptions horizontalCentered="1"/>
  <pageMargins left="0.39370078740157505" right="0.39370078740157505" top="1.181102362204725" bottom="1.181102362204725" header="0.78740157480314998" footer="0.78740157480314998"/>
  <pageSetup paperSize="9" fitToWidth="0" fitToHeight="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heetViews>
  <sheetFormatPr baseColWidth="10" defaultRowHeight="12.95" customHeight="1"/>
  <cols>
    <col min="1" max="1" width="5.125" customWidth="1"/>
    <col min="2" max="3" width="9.875" customWidth="1"/>
    <col min="4" max="4" width="5.125" customWidth="1"/>
    <col min="5" max="6" width="9.875" customWidth="1"/>
    <col min="7" max="7" width="5.125" customWidth="1"/>
    <col min="8" max="9" width="9.875" customWidth="1"/>
    <col min="10" max="10" width="5.125" customWidth="1"/>
    <col min="11" max="12" width="9.875" customWidth="1"/>
    <col min="13" max="13" width="5.125" customWidth="1"/>
    <col min="14" max="15" width="9.875" customWidth="1"/>
    <col min="16" max="16" width="1.5" customWidth="1"/>
    <col min="17" max="17" width="11.625" customWidth="1"/>
    <col min="18" max="18" width="10.625" hidden="1" customWidth="1"/>
    <col min="19" max="19" width="11.875" customWidth="1"/>
    <col min="20" max="1024" width="9.875" customWidth="1"/>
    <col min="1025" max="1025" width="11" customWidth="1"/>
  </cols>
  <sheetData>
    <row r="1" spans="1:19" ht="15" customHeight="1">
      <c r="A1" s="80" t="s">
        <v>0</v>
      </c>
      <c r="B1" s="80"/>
      <c r="C1" s="80"/>
      <c r="D1" s="81" t="str">
        <f>IF(ISBLANK(Période_1!D1:K1),"",Période_1!D1:K1)</f>
        <v/>
      </c>
      <c r="E1" s="81"/>
      <c r="F1" s="81"/>
      <c r="G1" s="81"/>
      <c r="H1" s="81"/>
      <c r="I1" s="81"/>
      <c r="J1" s="81"/>
      <c r="K1" s="81"/>
      <c r="N1" s="1" t="str">
        <f>Période_1!N1</f>
        <v>SNUipp-FSU Ain</v>
      </c>
      <c r="Q1" s="1"/>
      <c r="R1" s="1"/>
    </row>
    <row r="2" spans="1:19" ht="15" customHeight="1">
      <c r="A2" s="80" t="s">
        <v>2</v>
      </c>
      <c r="B2" s="80"/>
      <c r="C2" s="80"/>
      <c r="D2" s="81" t="str">
        <f>IF(ISBLANK(Période_1!D2:K2),"",Période_1!D2:K2)</f>
        <v/>
      </c>
      <c r="E2" s="81"/>
      <c r="F2" s="81"/>
      <c r="G2" s="81"/>
      <c r="H2" s="81"/>
      <c r="I2" s="81"/>
      <c r="J2" s="81"/>
      <c r="K2" s="81"/>
      <c r="N2" s="71" t="str">
        <f>HYPERLINK("mailto:" &amp; Période_1!N2,Période_1!N2)</f>
        <v>snu01@snuipp.fr</v>
      </c>
      <c r="Q2" s="72"/>
      <c r="R2" s="72"/>
    </row>
    <row r="3" spans="1:19" ht="15" customHeight="1">
      <c r="A3" s="80" t="s">
        <v>4</v>
      </c>
      <c r="B3" s="80"/>
      <c r="C3" s="80"/>
      <c r="D3" s="81" t="str">
        <f>IF(ISBLANK(Période_1!D3:K3),"",Période_1!D3:K3)</f>
        <v/>
      </c>
      <c r="E3" s="81"/>
      <c r="F3" s="81"/>
      <c r="G3" s="81"/>
      <c r="H3" s="81"/>
      <c r="I3" s="81"/>
      <c r="J3" s="81"/>
      <c r="K3" s="81"/>
      <c r="N3" s="73" t="str">
        <f>Période_1!N3</f>
        <v>04 74 32 61 20</v>
      </c>
    </row>
    <row r="4" spans="1:19" ht="15" customHeight="1">
      <c r="A4" s="80" t="s">
        <v>6</v>
      </c>
      <c r="B4" s="80"/>
      <c r="C4" s="80"/>
      <c r="D4" s="81" t="str">
        <f>IF(ISBLANK(Période_1!D4:K4),"",Période_1!D4:K4)</f>
        <v/>
      </c>
      <c r="E4" s="81"/>
      <c r="F4" s="81"/>
      <c r="G4" s="81"/>
      <c r="H4" s="81"/>
      <c r="I4" s="81"/>
      <c r="J4" s="81"/>
      <c r="K4" s="81"/>
      <c r="N4" s="73" t="str">
        <f>Période_1!N4</f>
        <v>http://01.snuipp.fr/</v>
      </c>
    </row>
    <row r="5" spans="1:19" ht="12.95" customHeight="1">
      <c r="A5" s="6"/>
      <c r="B5" s="6"/>
      <c r="C5" s="6"/>
      <c r="D5" s="7"/>
      <c r="E5" s="7"/>
      <c r="F5" s="7"/>
      <c r="G5" s="7"/>
      <c r="H5" s="7"/>
      <c r="I5" s="7"/>
      <c r="J5" s="7"/>
      <c r="K5" s="7"/>
      <c r="R5" s="46">
        <v>0.25</v>
      </c>
    </row>
    <row r="6" spans="1:19" ht="21" customHeight="1">
      <c r="A6" s="54" t="s">
        <v>30</v>
      </c>
      <c r="B6" s="54"/>
      <c r="C6" s="54"/>
      <c r="D6" s="54"/>
      <c r="E6" s="54"/>
      <c r="F6" s="54"/>
      <c r="G6" s="54"/>
      <c r="H6" s="54"/>
      <c r="I6" s="54"/>
      <c r="J6" s="54"/>
      <c r="K6" s="54"/>
      <c r="L6" s="54"/>
      <c r="M6" s="54"/>
      <c r="N6" s="54"/>
      <c r="O6" s="8"/>
      <c r="P6" s="8"/>
      <c r="Q6" s="9"/>
      <c r="R6" s="10">
        <v>1</v>
      </c>
      <c r="S6" s="9"/>
    </row>
    <row r="7" spans="1:19" s="1" customFormat="1" ht="52.7" customHeight="1">
      <c r="A7" s="55" t="s">
        <v>9</v>
      </c>
      <c r="B7" s="55"/>
      <c r="C7" s="55"/>
      <c r="D7" s="55" t="s">
        <v>10</v>
      </c>
      <c r="E7" s="55"/>
      <c r="F7" s="55"/>
      <c r="G7" s="56" t="s">
        <v>11</v>
      </c>
      <c r="H7" s="56"/>
      <c r="I7" s="56"/>
      <c r="J7" s="55" t="s">
        <v>12</v>
      </c>
      <c r="K7" s="55"/>
      <c r="L7" s="55"/>
      <c r="M7" s="55" t="s">
        <v>13</v>
      </c>
      <c r="N7" s="55"/>
      <c r="O7" s="55"/>
      <c r="P7" s="12"/>
      <c r="Q7" s="13" t="s">
        <v>14</v>
      </c>
      <c r="R7" s="13"/>
      <c r="S7" s="13" t="s">
        <v>15</v>
      </c>
    </row>
    <row r="8" spans="1:19" s="14" customFormat="1" ht="12.95" customHeight="1">
      <c r="A8" s="15" t="s">
        <v>16</v>
      </c>
      <c r="B8" s="15" t="s">
        <v>17</v>
      </c>
      <c r="C8" s="15" t="s">
        <v>18</v>
      </c>
      <c r="D8" s="15" t="s">
        <v>16</v>
      </c>
      <c r="E8" s="15" t="s">
        <v>17</v>
      </c>
      <c r="F8" s="15" t="s">
        <v>18</v>
      </c>
      <c r="G8" s="15" t="s">
        <v>16</v>
      </c>
      <c r="H8" s="15" t="s">
        <v>17</v>
      </c>
      <c r="I8" s="15" t="s">
        <v>18</v>
      </c>
      <c r="J8" s="15" t="s">
        <v>16</v>
      </c>
      <c r="K8" s="15" t="s">
        <v>17</v>
      </c>
      <c r="L8" s="15" t="s">
        <v>18</v>
      </c>
      <c r="M8" s="15" t="s">
        <v>16</v>
      </c>
      <c r="N8" s="15" t="s">
        <v>17</v>
      </c>
      <c r="O8" s="15" t="s">
        <v>18</v>
      </c>
      <c r="P8" s="12"/>
      <c r="Q8" s="13"/>
      <c r="R8" s="13"/>
      <c r="S8" s="13"/>
    </row>
    <row r="9" spans="1:19" ht="12.95" customHeight="1">
      <c r="A9" s="59">
        <v>43409</v>
      </c>
      <c r="B9" s="60" t="s">
        <v>19</v>
      </c>
      <c r="C9" s="60"/>
      <c r="D9" s="59">
        <f>A9+1</f>
        <v>43410</v>
      </c>
      <c r="E9" s="60" t="s">
        <v>19</v>
      </c>
      <c r="F9" s="60"/>
      <c r="G9" s="59">
        <f>D9+1</f>
        <v>43411</v>
      </c>
      <c r="H9" s="60" t="s">
        <v>19</v>
      </c>
      <c r="I9" s="60"/>
      <c r="J9" s="59">
        <f>G9+1</f>
        <v>43412</v>
      </c>
      <c r="K9" s="60" t="s">
        <v>19</v>
      </c>
      <c r="L9" s="60"/>
      <c r="M9" s="59">
        <f>J9+1</f>
        <v>43413</v>
      </c>
      <c r="N9" s="60" t="s">
        <v>19</v>
      </c>
      <c r="O9" s="60"/>
      <c r="P9" s="16"/>
      <c r="Q9" s="61">
        <f>(IF(ISNUMBER(B10),B10,0)+IF(ISNUMBER(E10),E10,0)+IF(ISNUMBER(H10),H10,0)+IF(ISNUMBER(K10),K10,0)+IF(ISNUMBER(N10),N10,0))</f>
        <v>0</v>
      </c>
      <c r="R9" s="18"/>
      <c r="S9" s="62">
        <f>IF(R10=0,0,IF(R10&gt;0,"+ "&amp;TEXT(R10,"[hh]:mm"),"- "&amp;TEXT(ABS(R10),"[hh]:mm")))</f>
        <v>0</v>
      </c>
    </row>
    <row r="10" spans="1:19" ht="12.95" customHeight="1">
      <c r="A10" s="59"/>
      <c r="B10" s="24"/>
      <c r="C10" s="25"/>
      <c r="D10" s="59"/>
      <c r="E10" s="24"/>
      <c r="F10" s="25"/>
      <c r="G10" s="59"/>
      <c r="H10" s="24"/>
      <c r="I10" s="25"/>
      <c r="J10" s="59"/>
      <c r="K10" s="24"/>
      <c r="L10" s="25"/>
      <c r="M10" s="59"/>
      <c r="N10" s="24"/>
      <c r="O10" s="25"/>
      <c r="P10" s="21"/>
      <c r="Q10" s="61"/>
      <c r="R10" s="22">
        <f>IF(Q9&gt;0,Q9-R$6,0)</f>
        <v>0</v>
      </c>
      <c r="S10" s="62"/>
    </row>
    <row r="11" spans="1:19" ht="12.95" customHeight="1">
      <c r="A11" s="59">
        <f>M9+3</f>
        <v>43416</v>
      </c>
      <c r="B11" s="60" t="s">
        <v>19</v>
      </c>
      <c r="C11" s="60"/>
      <c r="D11" s="59">
        <f>A11+1</f>
        <v>43417</v>
      </c>
      <c r="E11" s="60" t="s">
        <v>19</v>
      </c>
      <c r="F11" s="60"/>
      <c r="G11" s="59">
        <f>D11+1</f>
        <v>43418</v>
      </c>
      <c r="H11" s="60" t="s">
        <v>19</v>
      </c>
      <c r="I11" s="60"/>
      <c r="J11" s="59">
        <f>G11+1</f>
        <v>43419</v>
      </c>
      <c r="K11" s="60" t="s">
        <v>19</v>
      </c>
      <c r="L11" s="60"/>
      <c r="M11" s="59">
        <f>J11+1</f>
        <v>43420</v>
      </c>
      <c r="N11" s="60" t="s">
        <v>19</v>
      </c>
      <c r="O11" s="60"/>
      <c r="P11" s="16"/>
      <c r="Q11" s="61">
        <f>(IF(ISNUMBER(B12),B12,0)+IF(ISNUMBER(E12),E12,0)+IF(ISNUMBER(J12),J12,0)+IF(ISNUMBER(H12),H12,0)+IF(ISNUMBER(K12),K12,0)+IF(ISNUMBER(N12),N12,0))</f>
        <v>0</v>
      </c>
      <c r="R11" s="23"/>
      <c r="S11" s="62">
        <f>IF(R12=0,0,IF(R12&gt;0,"+ "&amp;TEXT(R12,"[hh]:mm"),"- "&amp;TEXT(ABS(R12),"[hh]:mm")))</f>
        <v>0</v>
      </c>
    </row>
    <row r="12" spans="1:19" ht="12.95" customHeight="1">
      <c r="A12" s="59"/>
      <c r="B12" s="24"/>
      <c r="C12" s="25"/>
      <c r="D12" s="59"/>
      <c r="E12" s="24"/>
      <c r="F12" s="25"/>
      <c r="G12" s="59"/>
      <c r="H12" s="24"/>
      <c r="I12" s="25"/>
      <c r="J12" s="59"/>
      <c r="K12" s="24"/>
      <c r="L12" s="25"/>
      <c r="M12" s="59"/>
      <c r="N12" s="24"/>
      <c r="O12" s="25"/>
      <c r="P12" s="21"/>
      <c r="Q12" s="61"/>
      <c r="R12" s="74">
        <f>IF(Q11&gt;0,Q11-R$6,0)</f>
        <v>0</v>
      </c>
      <c r="S12" s="62"/>
    </row>
    <row r="13" spans="1:19" ht="12.95" customHeight="1">
      <c r="A13" s="59">
        <f>M11+3</f>
        <v>43423</v>
      </c>
      <c r="B13" s="60" t="s">
        <v>19</v>
      </c>
      <c r="C13" s="60"/>
      <c r="D13" s="59">
        <f>A13+1</f>
        <v>43424</v>
      </c>
      <c r="E13" s="60" t="s">
        <v>19</v>
      </c>
      <c r="F13" s="60"/>
      <c r="G13" s="59">
        <f>D13+1</f>
        <v>43425</v>
      </c>
      <c r="H13" s="60" t="s">
        <v>19</v>
      </c>
      <c r="I13" s="60"/>
      <c r="J13" s="59">
        <f>G13+1</f>
        <v>43426</v>
      </c>
      <c r="K13" s="60" t="s">
        <v>19</v>
      </c>
      <c r="L13" s="60"/>
      <c r="M13" s="59">
        <f>J13+1</f>
        <v>43427</v>
      </c>
      <c r="N13" s="60" t="s">
        <v>19</v>
      </c>
      <c r="O13" s="60"/>
      <c r="P13" s="16"/>
      <c r="Q13" s="61">
        <f>(IF(ISNUMBER(B14),B14,0)+IF(ISNUMBER(E14),E14,0)+IF(ISNUMBER(J14),J14,0)+IF(ISNUMBER(H14),H14,0)+IF(ISNUMBER(K14),K14,0)+IF(ISNUMBER(N14),N14,0))</f>
        <v>0</v>
      </c>
      <c r="R13" s="23"/>
      <c r="S13" s="62">
        <f>IF(R14=0,0,IF(R14&gt;0,"+ "&amp;TEXT(R14,"[hh]:mm"),"- "&amp;TEXT(ABS(R14),"[hh]:mm")))</f>
        <v>0</v>
      </c>
    </row>
    <row r="14" spans="1:19" ht="12.95" customHeight="1">
      <c r="A14" s="59"/>
      <c r="B14" s="24"/>
      <c r="C14" s="25"/>
      <c r="D14" s="59"/>
      <c r="E14" s="24"/>
      <c r="F14" s="25"/>
      <c r="G14" s="59"/>
      <c r="H14" s="24"/>
      <c r="I14" s="25"/>
      <c r="J14" s="59"/>
      <c r="K14" s="24"/>
      <c r="L14" s="25"/>
      <c r="M14" s="59"/>
      <c r="N14" s="24"/>
      <c r="O14" s="25"/>
      <c r="P14" s="21"/>
      <c r="Q14" s="61"/>
      <c r="R14" s="22">
        <f>IF(Q13&gt;0,Q13-R$6,0)</f>
        <v>0</v>
      </c>
      <c r="S14" s="62"/>
    </row>
    <row r="15" spans="1:19" ht="12.95" customHeight="1">
      <c r="A15" s="59">
        <f>M13+3</f>
        <v>43430</v>
      </c>
      <c r="B15" s="60" t="s">
        <v>19</v>
      </c>
      <c r="C15" s="60"/>
      <c r="D15" s="59">
        <f>A15+1</f>
        <v>43431</v>
      </c>
      <c r="E15" s="60" t="s">
        <v>19</v>
      </c>
      <c r="F15" s="60"/>
      <c r="G15" s="59">
        <f>D15+1</f>
        <v>43432</v>
      </c>
      <c r="H15" s="60" t="s">
        <v>19</v>
      </c>
      <c r="I15" s="60"/>
      <c r="J15" s="59">
        <f>G15+1</f>
        <v>43433</v>
      </c>
      <c r="K15" s="60" t="s">
        <v>19</v>
      </c>
      <c r="L15" s="60"/>
      <c r="M15" s="59">
        <f>J15+1</f>
        <v>43434</v>
      </c>
      <c r="N15" s="60" t="s">
        <v>19</v>
      </c>
      <c r="O15" s="60"/>
      <c r="P15" s="16"/>
      <c r="Q15" s="61">
        <f>(IF(ISNUMBER(B16),B16,0)+IF(ISNUMBER(E16),E16,0)+IF(ISNUMBER(J16),J16,0)+IF(ISNUMBER(H16),H16,0)+IF(ISNUMBER(K16),K16,0)+IF(ISNUMBER(N16),N16,0))</f>
        <v>0</v>
      </c>
      <c r="R15" s="23"/>
      <c r="S15" s="62">
        <f>IF(R16=0,0,IF(R16&gt;0,"+ "&amp;TEXT(R16,"[hh]:mm"),"- "&amp;TEXT(ABS(R16),"[hh]:mm")))</f>
        <v>0</v>
      </c>
    </row>
    <row r="16" spans="1:19" ht="12.95" customHeight="1">
      <c r="A16" s="59"/>
      <c r="B16" s="24"/>
      <c r="C16" s="25"/>
      <c r="D16" s="59"/>
      <c r="E16" s="24"/>
      <c r="F16" s="25"/>
      <c r="G16" s="59"/>
      <c r="H16" s="24"/>
      <c r="I16" s="25"/>
      <c r="J16" s="59"/>
      <c r="K16" s="24"/>
      <c r="L16" s="25"/>
      <c r="M16" s="59"/>
      <c r="N16" s="24"/>
      <c r="O16" s="25"/>
      <c r="P16" s="21"/>
      <c r="Q16" s="61"/>
      <c r="R16" s="22">
        <f>IF(Q15&gt;0,Q15-R$6,0)</f>
        <v>0</v>
      </c>
      <c r="S16" s="62"/>
    </row>
    <row r="17" spans="1:19" ht="12.95" customHeight="1">
      <c r="A17" s="59">
        <f>M15+3</f>
        <v>43437</v>
      </c>
      <c r="B17" s="60" t="s">
        <v>19</v>
      </c>
      <c r="C17" s="60"/>
      <c r="D17" s="59">
        <f>A17+1</f>
        <v>43438</v>
      </c>
      <c r="E17" s="60" t="s">
        <v>19</v>
      </c>
      <c r="F17" s="60"/>
      <c r="G17" s="59">
        <f>D17+1</f>
        <v>43439</v>
      </c>
      <c r="H17" s="60" t="s">
        <v>19</v>
      </c>
      <c r="I17" s="60"/>
      <c r="J17" s="59">
        <f>G17+1</f>
        <v>43440</v>
      </c>
      <c r="K17" s="60" t="s">
        <v>19</v>
      </c>
      <c r="L17" s="60"/>
      <c r="M17" s="59">
        <f>J17+1</f>
        <v>43441</v>
      </c>
      <c r="N17" s="60" t="s">
        <v>19</v>
      </c>
      <c r="O17" s="60"/>
      <c r="P17" s="16"/>
      <c r="Q17" s="61">
        <f>(IF(ISNUMBER(B18),B18,0)+IF(ISNUMBER(E18),E18,0)+IF(ISNUMBER(J18),J18,0)+IF(ISNUMBER(H18),H18,0)+IF(ISNUMBER(K18),K18,0)+IF(ISNUMBER(N18),N18,0))</f>
        <v>0</v>
      </c>
      <c r="R17" s="23"/>
      <c r="S17" s="62">
        <f>IF(R18=0,0,IF(R18&gt;0,"+ "&amp;TEXT(R18,"[hh]:mm"),"- "&amp;TEXT(ABS(R18),"[hh]:mm")))</f>
        <v>0</v>
      </c>
    </row>
    <row r="18" spans="1:19" ht="12.95" customHeight="1">
      <c r="A18" s="59"/>
      <c r="B18" s="24"/>
      <c r="C18" s="25"/>
      <c r="D18" s="59"/>
      <c r="E18" s="24"/>
      <c r="F18" s="25"/>
      <c r="G18" s="59"/>
      <c r="H18" s="24"/>
      <c r="I18" s="25"/>
      <c r="J18" s="59"/>
      <c r="K18" s="24"/>
      <c r="L18" s="25"/>
      <c r="M18" s="59"/>
      <c r="N18" s="24"/>
      <c r="O18" s="25"/>
      <c r="P18" s="21"/>
      <c r="Q18" s="61"/>
      <c r="R18" s="22">
        <f>IF(Q17&gt;0,Q17-R$6,0)</f>
        <v>0</v>
      </c>
      <c r="S18" s="62"/>
    </row>
    <row r="19" spans="1:19" ht="12.95" customHeight="1">
      <c r="A19" s="59">
        <f>M17+3</f>
        <v>43444</v>
      </c>
      <c r="B19" s="60" t="s">
        <v>19</v>
      </c>
      <c r="C19" s="60"/>
      <c r="D19" s="59">
        <f>A19+1</f>
        <v>43445</v>
      </c>
      <c r="E19" s="60" t="s">
        <v>19</v>
      </c>
      <c r="F19" s="60"/>
      <c r="G19" s="59">
        <f>D19+1</f>
        <v>43446</v>
      </c>
      <c r="H19" s="60" t="s">
        <v>19</v>
      </c>
      <c r="I19" s="60"/>
      <c r="J19" s="59">
        <f>G19+1</f>
        <v>43447</v>
      </c>
      <c r="K19" s="60" t="s">
        <v>19</v>
      </c>
      <c r="L19" s="60"/>
      <c r="M19" s="59">
        <f>J19+1</f>
        <v>43448</v>
      </c>
      <c r="N19" s="60" t="s">
        <v>19</v>
      </c>
      <c r="O19" s="60"/>
      <c r="P19" s="16"/>
      <c r="Q19" s="61">
        <f>(IF(ISNUMBER(B20),B20,0)+IF(ISNUMBER(E20),E20,0)+IF(ISNUMBER(J20),J20,0)+IF(ISNUMBER(H20),H20,0)+IF(ISNUMBER(K20),K20,0)+IF(ISNUMBER(N20),N20,0))</f>
        <v>0</v>
      </c>
      <c r="R19" s="23"/>
      <c r="S19" s="62">
        <f>IF(R20=0,0,IF(R20&gt;0,"+ "&amp;TEXT(R20,"[hh]:mm"),"- "&amp;TEXT(ABS(R20),"[hh]:mm")))</f>
        <v>0</v>
      </c>
    </row>
    <row r="20" spans="1:19" ht="12.95" customHeight="1">
      <c r="A20" s="59"/>
      <c r="B20" s="24"/>
      <c r="C20" s="25"/>
      <c r="D20" s="59"/>
      <c r="E20" s="24"/>
      <c r="F20" s="25"/>
      <c r="G20" s="59"/>
      <c r="H20" s="24"/>
      <c r="I20" s="25"/>
      <c r="J20" s="59"/>
      <c r="K20" s="24"/>
      <c r="L20" s="25"/>
      <c r="M20" s="59"/>
      <c r="N20" s="24"/>
      <c r="O20" s="25"/>
      <c r="P20" s="21"/>
      <c r="Q20" s="61"/>
      <c r="R20" s="22">
        <f>IF(Q19&gt;0,Q19-R$6,0)</f>
        <v>0</v>
      </c>
      <c r="S20" s="62"/>
    </row>
    <row r="21" spans="1:19" ht="12.95" customHeight="1">
      <c r="A21" s="59">
        <f>M19+3</f>
        <v>43451</v>
      </c>
      <c r="B21" s="60" t="s">
        <v>19</v>
      </c>
      <c r="C21" s="60"/>
      <c r="D21" s="59">
        <f>A21+1</f>
        <v>43452</v>
      </c>
      <c r="E21" s="60" t="s">
        <v>19</v>
      </c>
      <c r="F21" s="60"/>
      <c r="G21" s="59">
        <f>D21+1</f>
        <v>43453</v>
      </c>
      <c r="H21" s="60" t="s">
        <v>19</v>
      </c>
      <c r="I21" s="60"/>
      <c r="J21" s="59">
        <f>G21+1</f>
        <v>43454</v>
      </c>
      <c r="K21" s="60" t="s">
        <v>19</v>
      </c>
      <c r="L21" s="60"/>
      <c r="M21" s="59">
        <f>J21+1</f>
        <v>43455</v>
      </c>
      <c r="N21" s="60" t="s">
        <v>19</v>
      </c>
      <c r="O21" s="60"/>
      <c r="P21" s="16"/>
      <c r="Q21" s="61">
        <f>(IF(ISNUMBER(B22),B22,0)+IF(ISNUMBER(E22),E22,0)+IF(ISNUMBER(J22),J22,0)+IF(ISNUMBER(H22),H22,0)+IF(ISNUMBER(K22),K22,0)+IF(ISNUMBER(N22),N22,0))</f>
        <v>0</v>
      </c>
      <c r="R21" s="23"/>
      <c r="S21" s="62">
        <f>IF(R22=0,0,IF(R22&gt;0,"+ "&amp;TEXT(R22,"[hh]:mm"),"- "&amp;TEXT(ABS(R22),"[hh]:mm")))</f>
        <v>0</v>
      </c>
    </row>
    <row r="22" spans="1:19" ht="12.95" customHeight="1">
      <c r="A22" s="59"/>
      <c r="B22" s="24"/>
      <c r="C22" s="25"/>
      <c r="D22" s="59"/>
      <c r="E22" s="24"/>
      <c r="F22" s="25"/>
      <c r="G22" s="59"/>
      <c r="H22" s="24"/>
      <c r="I22" s="25"/>
      <c r="J22" s="59"/>
      <c r="K22" s="24"/>
      <c r="L22" s="25"/>
      <c r="M22" s="59"/>
      <c r="N22" s="24"/>
      <c r="O22" s="25"/>
      <c r="P22" s="21"/>
      <c r="Q22" s="61"/>
      <c r="R22" s="22">
        <f>IF(Q21&gt;0,Q21-R$6,0)</f>
        <v>0</v>
      </c>
      <c r="S22" s="62"/>
    </row>
    <row r="23" spans="1:19" ht="12.95" customHeight="1">
      <c r="S23" s="73"/>
    </row>
    <row r="24" spans="1:19" ht="12.95" customHeight="1">
      <c r="S24" s="73"/>
    </row>
    <row r="25" spans="1:19" ht="12.95" customHeight="1">
      <c r="S25" s="73"/>
    </row>
    <row r="26" spans="1:19" ht="12.95" customHeight="1">
      <c r="S26" s="73"/>
    </row>
    <row r="27" spans="1:19" ht="12.95" customHeight="1">
      <c r="S27" s="73"/>
    </row>
    <row r="28" spans="1:19" ht="62.45" customHeight="1">
      <c r="A28" s="64" t="s">
        <v>21</v>
      </c>
      <c r="B28" s="64"/>
      <c r="C28" s="64"/>
      <c r="D28" s="64"/>
      <c r="E28" s="64"/>
      <c r="F28" s="64"/>
      <c r="G28" s="64"/>
      <c r="H28" s="64"/>
      <c r="I28" s="64"/>
      <c r="J28" s="64"/>
      <c r="K28" s="64"/>
      <c r="L28" s="64"/>
      <c r="M28" s="64"/>
      <c r="N28" s="64"/>
      <c r="Q28" s="28" t="str">
        <f>Période_1!Q30</f>
        <v>Solde
à récupérer* pour la
période</v>
      </c>
      <c r="R28" s="29">
        <f>IF(AND((ISNUMBER(R10)),(R10&gt;0)),R10,0)+IF(AND((ISNUMBER(R12)),(R12&gt;0)),R12,0)+IF(AND((ISNUMBER(R14)),(R14&gt;0)),R14,0)+IF(AND((ISNUMBER(R16)),(R16&gt;0)),R16,0)+IF(AND((ISNUMBER(R18)),(R18&gt;0)),R18,0)+IF(AND((ISNUMBER(R20)),(R20&gt;0)),R20,0)+IF(AND((ISNUMBER(R22)),(R22&gt;0)),R22,0)</f>
        <v>0</v>
      </c>
      <c r="S28" s="30">
        <f>IF(R28&lt;=0,0,IF(R28&gt;0,TEXT(R28,"[hh]:mm"),"0"))</f>
        <v>0</v>
      </c>
    </row>
    <row r="29" spans="1:19" ht="12.95" customHeight="1">
      <c r="A29" s="31"/>
      <c r="B29" s="32"/>
      <c r="C29" s="32"/>
      <c r="D29" s="32"/>
      <c r="Q29" s="75"/>
      <c r="R29" s="37"/>
      <c r="S29" s="76"/>
    </row>
    <row r="30" spans="1:19" s="78" customFormat="1" ht="34.15" customHeight="1">
      <c r="A30" s="51"/>
      <c r="B30" s="51"/>
      <c r="C30" s="51"/>
      <c r="D30" s="51"/>
      <c r="E30" s="33"/>
      <c r="F30" s="34"/>
      <c r="G30" s="77"/>
      <c r="Q30" s="28" t="s">
        <v>31</v>
      </c>
      <c r="R30" s="79">
        <f>IF(Période_1!R37&lt;0,Période_1!R30,R28+Période_1!R30)</f>
        <v>0</v>
      </c>
      <c r="S30" s="47">
        <f>IF(R30=0,0,IF(R30&gt;0,"+ "&amp;TEXT(R30,"[hh]:mm"),"Erreur de récupération"))</f>
        <v>0</v>
      </c>
    </row>
    <row r="31" spans="1:19" ht="12.95" customHeight="1">
      <c r="A31" s="1" t="s">
        <v>23</v>
      </c>
      <c r="S31" s="26"/>
    </row>
    <row r="32" spans="1:19" ht="12.95" customHeight="1">
      <c r="A32" s="65" t="s">
        <v>24</v>
      </c>
      <c r="B32" s="65"/>
      <c r="C32" s="65"/>
      <c r="E32" s="41" t="s">
        <v>16</v>
      </c>
      <c r="F32" s="41" t="s">
        <v>25</v>
      </c>
      <c r="H32" s="41" t="s">
        <v>16</v>
      </c>
      <c r="I32" s="41" t="s">
        <v>25</v>
      </c>
      <c r="K32" s="41" t="s">
        <v>16</v>
      </c>
      <c r="L32" s="41" t="s">
        <v>25</v>
      </c>
      <c r="N32" s="41" t="s">
        <v>16</v>
      </c>
      <c r="O32" s="41" t="s">
        <v>25</v>
      </c>
      <c r="Q32" s="66" t="s">
        <v>26</v>
      </c>
      <c r="R32" s="67">
        <f>SUM(F33,I33,L33,O33)</f>
        <v>0</v>
      </c>
      <c r="S32" s="68" t="str">
        <f>IF(R30=0,"Pas d'heures à récupérer",IF(R32&gt;R30,"Vous tentez de récupérer trop d'heures...",TEXT(R32,"[hh]:mm")))</f>
        <v>Pas d'heures à récupérer</v>
      </c>
    </row>
    <row r="33" spans="1:19" ht="40.9" customHeight="1">
      <c r="A33" s="65"/>
      <c r="B33" s="65"/>
      <c r="C33" s="65"/>
      <c r="E33" s="42"/>
      <c r="F33" s="43"/>
      <c r="G33" s="27"/>
      <c r="H33" s="42"/>
      <c r="I33" s="43"/>
      <c r="J33" s="27"/>
      <c r="K33" s="42"/>
      <c r="L33" s="43"/>
      <c r="M33" s="27"/>
      <c r="N33" s="42"/>
      <c r="O33" s="43"/>
      <c r="Q33" s="66"/>
      <c r="R33" s="67"/>
      <c r="S33" s="68"/>
    </row>
    <row r="34" spans="1:19" ht="12.95" customHeight="1">
      <c r="C34" s="26"/>
      <c r="Q34" s="44"/>
      <c r="S34" s="26"/>
    </row>
    <row r="35" spans="1:19" ht="25.9" customHeight="1">
      <c r="C35" s="26"/>
      <c r="Q35" s="45" t="s">
        <v>27</v>
      </c>
      <c r="R35" s="46">
        <f>Période_1!R37+Période_2!R28-Période_2!R32</f>
        <v>0</v>
      </c>
      <c r="S35" s="47">
        <f>IF(R35&gt;=0,R35,"Erreur de récupération")</f>
        <v>0</v>
      </c>
    </row>
    <row r="37" spans="1:19" ht="13.15" customHeight="1">
      <c r="C37" s="82" t="str">
        <f>Période_1!C39</f>
        <v>Solde à récupérer* : voir le Décret n° 2014-942 du 20 août 2014 relatif aux obligations de service des personnels enseignants du premier degré :</v>
      </c>
      <c r="D37" s="82"/>
      <c r="E37" s="82"/>
      <c r="F37" s="82"/>
      <c r="G37" s="82"/>
      <c r="H37" s="82"/>
      <c r="I37" s="82"/>
      <c r="J37" s="82"/>
      <c r="K37" s="82"/>
      <c r="L37" s="82"/>
      <c r="M37" s="82"/>
      <c r="N37" s="82"/>
      <c r="O37" s="82"/>
    </row>
    <row r="38" spans="1:19" ht="12.95" customHeight="1">
      <c r="C38" s="70" t="str">
        <f>HYPERLINK(Période_1!C40,Période_1!C40)</f>
        <v>http://www.legifrance.gouv.fr/affichTexte.do?cidTexte=JORFTEXT000029390985&amp;dateTexte=&amp;categorieLien=id</v>
      </c>
      <c r="D38" s="70"/>
      <c r="E38" s="70"/>
      <c r="F38" s="70"/>
      <c r="G38" s="70"/>
      <c r="H38" s="70"/>
      <c r="I38" s="70"/>
      <c r="J38" s="70"/>
      <c r="K38" s="70"/>
      <c r="L38" s="70"/>
      <c r="M38" s="70"/>
      <c r="N38" s="70"/>
      <c r="O38" s="70"/>
    </row>
  </sheetData>
  <mergeCells count="106">
    <mergeCell ref="C37:O37"/>
    <mergeCell ref="C38:O38"/>
    <mergeCell ref="A28:N28"/>
    <mergeCell ref="A30:D30"/>
    <mergeCell ref="A32:C33"/>
    <mergeCell ref="Q32:Q33"/>
    <mergeCell ref="R32:R33"/>
    <mergeCell ref="S32:S33"/>
    <mergeCell ref="J21:J22"/>
    <mergeCell ref="K21:L21"/>
    <mergeCell ref="M21:M22"/>
    <mergeCell ref="N21:O21"/>
    <mergeCell ref="Q21:Q22"/>
    <mergeCell ref="S21:S22"/>
    <mergeCell ref="A21:A22"/>
    <mergeCell ref="B21:C21"/>
    <mergeCell ref="D21:D22"/>
    <mergeCell ref="E21:F21"/>
    <mergeCell ref="G21:G22"/>
    <mergeCell ref="H21:I21"/>
    <mergeCell ref="J19:J20"/>
    <mergeCell ref="K19:L19"/>
    <mergeCell ref="M19:M20"/>
    <mergeCell ref="N19:O19"/>
    <mergeCell ref="Q19:Q20"/>
    <mergeCell ref="S19:S20"/>
    <mergeCell ref="A19:A20"/>
    <mergeCell ref="B19:C19"/>
    <mergeCell ref="D19:D20"/>
    <mergeCell ref="E19:F19"/>
    <mergeCell ref="G19:G20"/>
    <mergeCell ref="H19:I19"/>
    <mergeCell ref="J17:J18"/>
    <mergeCell ref="K17:L17"/>
    <mergeCell ref="M17:M18"/>
    <mergeCell ref="N17:O17"/>
    <mergeCell ref="Q17:Q18"/>
    <mergeCell ref="S17:S18"/>
    <mergeCell ref="A17:A18"/>
    <mergeCell ref="B17:C17"/>
    <mergeCell ref="D17:D18"/>
    <mergeCell ref="E17:F17"/>
    <mergeCell ref="G17:G18"/>
    <mergeCell ref="H17:I17"/>
    <mergeCell ref="J15:J16"/>
    <mergeCell ref="K15:L15"/>
    <mergeCell ref="M15:M16"/>
    <mergeCell ref="N15:O15"/>
    <mergeCell ref="Q15:Q16"/>
    <mergeCell ref="S15:S16"/>
    <mergeCell ref="A15:A16"/>
    <mergeCell ref="B15:C15"/>
    <mergeCell ref="D15:D16"/>
    <mergeCell ref="E15:F15"/>
    <mergeCell ref="G15:G16"/>
    <mergeCell ref="H15:I15"/>
    <mergeCell ref="J13:J14"/>
    <mergeCell ref="K13:L13"/>
    <mergeCell ref="M13:M14"/>
    <mergeCell ref="N13:O13"/>
    <mergeCell ref="Q13:Q14"/>
    <mergeCell ref="S13:S14"/>
    <mergeCell ref="A13:A14"/>
    <mergeCell ref="B13:C13"/>
    <mergeCell ref="D13:D14"/>
    <mergeCell ref="E13:F13"/>
    <mergeCell ref="G13:G14"/>
    <mergeCell ref="H13:I13"/>
    <mergeCell ref="J11:J12"/>
    <mergeCell ref="K11:L11"/>
    <mergeCell ref="M11:M12"/>
    <mergeCell ref="N11:O11"/>
    <mergeCell ref="Q11:Q12"/>
    <mergeCell ref="S11:S12"/>
    <mergeCell ref="A11:A12"/>
    <mergeCell ref="B11:C11"/>
    <mergeCell ref="D11:D12"/>
    <mergeCell ref="E11:F11"/>
    <mergeCell ref="G11:G12"/>
    <mergeCell ref="H11:I11"/>
    <mergeCell ref="J9:J10"/>
    <mergeCell ref="K9:L9"/>
    <mergeCell ref="M9:M10"/>
    <mergeCell ref="N9:O9"/>
    <mergeCell ref="Q9:Q10"/>
    <mergeCell ref="S9:S10"/>
    <mergeCell ref="A9:A10"/>
    <mergeCell ref="B9:C9"/>
    <mergeCell ref="D9:D10"/>
    <mergeCell ref="E9:F9"/>
    <mergeCell ref="G9:G10"/>
    <mergeCell ref="H9:I9"/>
    <mergeCell ref="A4:C4"/>
    <mergeCell ref="D4:K4"/>
    <mergeCell ref="A6:N6"/>
    <mergeCell ref="A7:C7"/>
    <mergeCell ref="D7:F7"/>
    <mergeCell ref="G7:I7"/>
    <mergeCell ref="J7:L7"/>
    <mergeCell ref="M7:O7"/>
    <mergeCell ref="A1:C1"/>
    <mergeCell ref="D1:K1"/>
    <mergeCell ref="A2:C2"/>
    <mergeCell ref="D2:K2"/>
    <mergeCell ref="A3:C3"/>
    <mergeCell ref="D3:K3"/>
  </mergeCells>
  <conditionalFormatting sqref="R10 R12 R14 R16 R18 R20 R22 R28 R30">
    <cfRule type="cellIs" dxfId="61" priority="3" stopIfTrue="1" operator="lessThanOrEqual">
      <formula>0</formula>
    </cfRule>
  </conditionalFormatting>
  <conditionalFormatting sqref="B9 E9 H9 K9 N9 P9 B11 E11 H11 K11 N11 P11 B13 E13 H13 K13 N13 P13 B15 E15 H15 K15 N15 P15 B17 E17 H17 K17 N17 P17 B19 E19 H19 K19 N19 P19 B21 E21 H21 K21 N21 P21">
    <cfRule type="cellIs" dxfId="60" priority="1" stopIfTrue="1" operator="equal">
      <formula>"école"</formula>
    </cfRule>
  </conditionalFormatting>
  <conditionalFormatting sqref="S30">
    <cfRule type="cellIs" dxfId="59" priority="17" stopIfTrue="1" operator="equal">
      <formula>"Erreur de récupération"</formula>
    </cfRule>
  </conditionalFormatting>
  <conditionalFormatting sqref="R10 R12 R14 R16 R18 R20 R22 R28 R30">
    <cfRule type="cellIs" dxfId="58" priority="2" stopIfTrue="1" operator="greaterThan">
      <formula>0</formula>
    </cfRule>
  </conditionalFormatting>
  <conditionalFormatting sqref="S9 S11 S13 S15 S17 S19 S21">
    <cfRule type="expression" dxfId="57" priority="15" stopIfTrue="1">
      <formula>IF(R10&lt;=0,1,0)</formula>
    </cfRule>
  </conditionalFormatting>
  <conditionalFormatting sqref="S9 S11 S13 S15 S17 S19 S21">
    <cfRule type="expression" dxfId="56" priority="14" stopIfTrue="1">
      <formula>IF(R10&gt;0,1,0)</formula>
    </cfRule>
  </conditionalFormatting>
  <conditionalFormatting sqref="S28">
    <cfRule type="expression" dxfId="55" priority="20" stopIfTrue="1">
      <formula>IF(R28&lt;=0,1,0)</formula>
    </cfRule>
  </conditionalFormatting>
  <conditionalFormatting sqref="S28">
    <cfRule type="expression" dxfId="54" priority="19" stopIfTrue="1">
      <formula>IF(R28&gt;0,1,0)</formula>
    </cfRule>
  </conditionalFormatting>
  <conditionalFormatting sqref="S30">
    <cfRule type="expression" dxfId="53" priority="18" stopIfTrue="1">
      <formula>IF(R30&lt;=0,1,0)</formula>
    </cfRule>
  </conditionalFormatting>
  <conditionalFormatting sqref="S30">
    <cfRule type="expression" dxfId="52" priority="16" stopIfTrue="1">
      <formula>IF(R30&gt;0,1,0)</formula>
    </cfRule>
  </conditionalFormatting>
  <conditionalFormatting sqref="S32">
    <cfRule type="expression" dxfId="51" priority="22" stopIfTrue="1">
      <formula>IF(R32&lt;=R30,1,0)</formula>
    </cfRule>
  </conditionalFormatting>
  <conditionalFormatting sqref="S32">
    <cfRule type="expression" dxfId="50" priority="21" stopIfTrue="1">
      <formula>IF(R32&gt;R30,1,0)</formula>
    </cfRule>
  </conditionalFormatting>
  <conditionalFormatting sqref="S35">
    <cfRule type="expression" dxfId="49" priority="23" stopIfTrue="1">
      <formula>IF(R35&lt;&gt;0,1,0)</formula>
    </cfRule>
  </conditionalFormatting>
  <conditionalFormatting sqref="S35">
    <cfRule type="expression" dxfId="48" priority="24" stopIfTrue="1">
      <formula>IF(R35=0,1,0)</formula>
    </cfRule>
  </conditionalFormatting>
  <dataValidations count="4">
    <dataValidation type="time" allowBlank="1" showErrorMessage="1" errorTitle="Erreur de saisie" error="Soit le format horaire n'est pas respecté, soit l'horaire saisi est ... impossible pour une journée..." sqref="B10 E10 H10 K10 N10 P10 B12 E12 H12 K12 N12 P12 B14 E14 H14 K14 N14 P14 B16 E16 H16 K16 N16 P16 B18 E18 H18 K18 N18 P18 B20 E20 H20 K20 N20 P20 B22 E22 H22 K22 N22 P22 F30">
      <formula1>0.0416666666666667</formula1>
      <formula2>0.25</formula2>
    </dataValidation>
    <dataValidation allowBlank="1" errorTitle="Erreur de saisie" error="Soit le format horaire n'est pas respecté, soit l'horaire saisi est ... impossible pour une journée..." sqref="C10 F10 I10 L10 O10 C12 F12 I12 L12 O12 C14 F14 I14 L14 O14 C16 F16 I16 L16 O16 C18 F18 I18 L18 O18 C20 F20 I20 L20 O20 C22 F22 I22 L22 O22"/>
    <dataValidation type="date" allowBlank="1" showInputMessage="1" showErrorMessage="1" errorTitle="Erreur de saisie ?" error="Le format de date (jj/mm/aa) n'a pas été respecté" promptTitle="Date" prompt="Saisir la date au format : jj/mm/aa ou jj/mm/aaaa" sqref="E33 H33 K33 N33">
      <formula1>41883</formula1>
      <formula2>55032</formula2>
    </dataValidation>
    <dataValidation type="time" operator="lessThanOrEqual" allowBlank="1" showInputMessage="1" showErrorMessage="1" errorTitle="Erreur de saisie ?" error="Soit le nombre d'heures est trop élevé pour une journée..._x000a_Soit le format horaire (hh:mm) n'a pas été respecté" promptTitle="Heures récupérées" prompt="Saisir les heures récupérées au format : hh:mm" sqref="F33 I33 L33 O33">
      <formula1>0.25</formula1>
    </dataValidation>
  </dataValidations>
  <pageMargins left="0.39370078740157505" right="0.39370078740157505" top="1.181102362204725" bottom="1.181102362204725" header="0.78740157480314998" footer="0.78740157480314998"/>
  <pageSetup paperSize="0" fitToWidth="0" fitToHeight="0" orientation="landscape" horizontalDpi="0" verticalDpi="0" copies="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heetViews>
  <sheetFormatPr baseColWidth="10" defaultRowHeight="12.95" customHeight="1"/>
  <cols>
    <col min="1" max="1" width="5.125" customWidth="1"/>
    <col min="2" max="3" width="9.875" customWidth="1"/>
    <col min="4" max="4" width="5.125" customWidth="1"/>
    <col min="5" max="6" width="9.875" customWidth="1"/>
    <col min="7" max="7" width="5.125" customWidth="1"/>
    <col min="8" max="9" width="9.875" customWidth="1"/>
    <col min="10" max="10" width="5.125" customWidth="1"/>
    <col min="11" max="12" width="9.875" customWidth="1"/>
    <col min="13" max="13" width="5.125" customWidth="1"/>
    <col min="14" max="15" width="9.875" customWidth="1"/>
    <col min="16" max="16" width="1.5" customWidth="1"/>
    <col min="17" max="17" width="11.625" customWidth="1"/>
    <col min="18" max="18" width="10.625" hidden="1" customWidth="1"/>
    <col min="19" max="19" width="11.875" customWidth="1"/>
    <col min="20" max="1024" width="9.875" customWidth="1"/>
    <col min="1025" max="1025" width="11" customWidth="1"/>
  </cols>
  <sheetData>
    <row r="1" spans="1:19" ht="15" customHeight="1">
      <c r="A1" s="80" t="s">
        <v>0</v>
      </c>
      <c r="B1" s="80"/>
      <c r="C1" s="80"/>
      <c r="D1" s="81" t="str">
        <f>IF(ISBLANK(Période_1!D1:K1),"",Période_1!D1:K1)</f>
        <v/>
      </c>
      <c r="E1" s="81"/>
      <c r="F1" s="81"/>
      <c r="G1" s="81"/>
      <c r="H1" s="81"/>
      <c r="I1" s="81"/>
      <c r="J1" s="81"/>
      <c r="K1" s="81"/>
      <c r="N1" s="1" t="str">
        <f>Période_1!N1</f>
        <v>SNUipp-FSU Ain</v>
      </c>
      <c r="Q1" s="1"/>
      <c r="R1" s="1"/>
    </row>
    <row r="2" spans="1:19" ht="15" customHeight="1">
      <c r="A2" s="80" t="s">
        <v>2</v>
      </c>
      <c r="B2" s="80"/>
      <c r="C2" s="80"/>
      <c r="D2" s="81" t="str">
        <f>IF(ISBLANK(Période_1!D2:K2),"",Période_1!D2:K2)</f>
        <v/>
      </c>
      <c r="E2" s="81"/>
      <c r="F2" s="81"/>
      <c r="G2" s="81"/>
      <c r="H2" s="81"/>
      <c r="I2" s="81"/>
      <c r="J2" s="81"/>
      <c r="K2" s="81"/>
      <c r="N2" s="72" t="str">
        <f>HYPERLINK("mailto:" &amp; Période_2!N2,Période_2!N2)</f>
        <v>snu01@snuipp.fr</v>
      </c>
      <c r="Q2" s="72"/>
      <c r="R2" s="72"/>
    </row>
    <row r="3" spans="1:19" ht="15" customHeight="1">
      <c r="A3" s="80" t="s">
        <v>4</v>
      </c>
      <c r="B3" s="80"/>
      <c r="C3" s="80"/>
      <c r="D3" s="81" t="str">
        <f>IF(ISBLANK(Période_1!D3:K3),"",Période_1!D3:K3)</f>
        <v/>
      </c>
      <c r="E3" s="81"/>
      <c r="F3" s="81"/>
      <c r="G3" s="81"/>
      <c r="H3" s="81"/>
      <c r="I3" s="81"/>
      <c r="J3" s="81"/>
      <c r="K3" s="81"/>
      <c r="N3" s="73" t="str">
        <f>Période_1!N3</f>
        <v>04 74 32 61 20</v>
      </c>
    </row>
    <row r="4" spans="1:19" ht="15" customHeight="1">
      <c r="A4" s="80" t="s">
        <v>6</v>
      </c>
      <c r="B4" s="80"/>
      <c r="C4" s="80"/>
      <c r="D4" s="81" t="str">
        <f>IF(ISBLANK(Période_1!D4:K4),"",Période_1!D4:K4)</f>
        <v/>
      </c>
      <c r="E4" s="81"/>
      <c r="F4" s="81"/>
      <c r="G4" s="81"/>
      <c r="H4" s="81"/>
      <c r="I4" s="81"/>
      <c r="J4" s="81"/>
      <c r="K4" s="81"/>
      <c r="N4" s="73" t="str">
        <f>Période_1!N4</f>
        <v>http://01.snuipp.fr/</v>
      </c>
    </row>
    <row r="5" spans="1:19" ht="12.95" customHeight="1">
      <c r="A5" s="6"/>
      <c r="B5" s="6"/>
      <c r="C5" s="6"/>
      <c r="D5" s="7"/>
      <c r="E5" s="7"/>
      <c r="F5" s="7"/>
      <c r="G5" s="7"/>
      <c r="H5" s="7"/>
      <c r="I5" s="7"/>
      <c r="J5" s="7"/>
      <c r="K5" s="7"/>
    </row>
    <row r="6" spans="1:19" ht="21" customHeight="1">
      <c r="A6" s="54" t="s">
        <v>32</v>
      </c>
      <c r="B6" s="54"/>
      <c r="C6" s="54"/>
      <c r="D6" s="54"/>
      <c r="E6" s="54"/>
      <c r="F6" s="54"/>
      <c r="G6" s="54"/>
      <c r="H6" s="54"/>
      <c r="I6" s="54"/>
      <c r="J6" s="54"/>
      <c r="K6" s="54"/>
      <c r="L6" s="54"/>
      <c r="M6" s="54"/>
      <c r="N6" s="54"/>
      <c r="O6" s="8"/>
      <c r="P6" s="8"/>
      <c r="Q6" s="9"/>
      <c r="R6" s="10">
        <v>1</v>
      </c>
      <c r="S6" s="9"/>
    </row>
    <row r="7" spans="1:19" s="1" customFormat="1" ht="52.7" customHeight="1">
      <c r="A7" s="55" t="s">
        <v>9</v>
      </c>
      <c r="B7" s="55"/>
      <c r="C7" s="55"/>
      <c r="D7" s="55" t="s">
        <v>10</v>
      </c>
      <c r="E7" s="55"/>
      <c r="F7" s="55"/>
      <c r="G7" s="56" t="s">
        <v>11</v>
      </c>
      <c r="H7" s="56"/>
      <c r="I7" s="56"/>
      <c r="J7" s="55" t="s">
        <v>12</v>
      </c>
      <c r="K7" s="55"/>
      <c r="L7" s="55"/>
      <c r="M7" s="55" t="s">
        <v>13</v>
      </c>
      <c r="N7" s="55"/>
      <c r="O7" s="55"/>
      <c r="P7" s="12"/>
      <c r="Q7" s="13" t="s">
        <v>14</v>
      </c>
      <c r="R7" s="13"/>
      <c r="S7" s="13" t="s">
        <v>15</v>
      </c>
    </row>
    <row r="8" spans="1:19" s="14" customFormat="1" ht="12.95" customHeight="1">
      <c r="A8" s="15" t="s">
        <v>16</v>
      </c>
      <c r="B8" s="15" t="s">
        <v>17</v>
      </c>
      <c r="C8" s="15" t="s">
        <v>18</v>
      </c>
      <c r="D8" s="15" t="s">
        <v>16</v>
      </c>
      <c r="E8" s="15" t="s">
        <v>17</v>
      </c>
      <c r="F8" s="15" t="s">
        <v>18</v>
      </c>
      <c r="G8" s="15" t="s">
        <v>16</v>
      </c>
      <c r="H8" s="15" t="s">
        <v>17</v>
      </c>
      <c r="I8" s="15" t="s">
        <v>18</v>
      </c>
      <c r="J8" s="15" t="s">
        <v>16</v>
      </c>
      <c r="K8" s="15" t="s">
        <v>17</v>
      </c>
      <c r="L8" s="15" t="s">
        <v>18</v>
      </c>
      <c r="M8" s="15" t="s">
        <v>16</v>
      </c>
      <c r="N8" s="15" t="s">
        <v>17</v>
      </c>
      <c r="O8" s="15" t="s">
        <v>18</v>
      </c>
      <c r="P8" s="12"/>
      <c r="Q8" s="13"/>
      <c r="R8" s="13"/>
      <c r="S8" s="13"/>
    </row>
    <row r="9" spans="1:19" ht="12.95" customHeight="1">
      <c r="A9" s="59">
        <v>43472</v>
      </c>
      <c r="B9" s="60" t="s">
        <v>19</v>
      </c>
      <c r="C9" s="60"/>
      <c r="D9" s="59">
        <f>A9+1</f>
        <v>43473</v>
      </c>
      <c r="E9" s="60" t="s">
        <v>19</v>
      </c>
      <c r="F9" s="60"/>
      <c r="G9" s="59">
        <f>D9+1</f>
        <v>43474</v>
      </c>
      <c r="H9" s="60" t="s">
        <v>19</v>
      </c>
      <c r="I9" s="60"/>
      <c r="J9" s="59">
        <f>G9+1</f>
        <v>43475</v>
      </c>
      <c r="K9" s="60" t="s">
        <v>19</v>
      </c>
      <c r="L9" s="60"/>
      <c r="M9" s="59">
        <f>J9+1</f>
        <v>43476</v>
      </c>
      <c r="N9" s="60" t="s">
        <v>19</v>
      </c>
      <c r="O9" s="60"/>
      <c r="P9" s="16"/>
      <c r="Q9" s="61">
        <f>(IF(ISNUMBER(B10),B10,0)+IF(ISNUMBER(E10),E10,0)+IF(ISNUMBER(H10),H10,0)+IF(ISNUMBER(K10),K10,0)+IF(ISNUMBER(N10),N10,0))</f>
        <v>0</v>
      </c>
      <c r="R9" s="18"/>
      <c r="S9" s="62">
        <f>IF(R10=0,0,IF(R10&gt;0,"+ "&amp;TEXT(R10,"[hh]:mm"),"- "&amp;TEXT(ABS(R10),"[hh]:mm")))</f>
        <v>0</v>
      </c>
    </row>
    <row r="10" spans="1:19" ht="12.95" customHeight="1">
      <c r="A10" s="59"/>
      <c r="B10" s="24"/>
      <c r="C10" s="25"/>
      <c r="D10" s="59"/>
      <c r="E10" s="24"/>
      <c r="F10" s="25"/>
      <c r="G10" s="59"/>
      <c r="H10" s="24"/>
      <c r="I10" s="25"/>
      <c r="J10" s="59"/>
      <c r="K10" s="24"/>
      <c r="L10" s="25"/>
      <c r="M10" s="59"/>
      <c r="N10" s="24"/>
      <c r="O10" s="25"/>
      <c r="P10" s="21"/>
      <c r="Q10" s="61"/>
      <c r="R10" s="22">
        <f>IF(Q9&gt;0,Q9-R$6,0)</f>
        <v>0</v>
      </c>
      <c r="S10" s="62"/>
    </row>
    <row r="11" spans="1:19" ht="12.95" customHeight="1">
      <c r="A11" s="59">
        <f>M9+3</f>
        <v>43479</v>
      </c>
      <c r="B11" s="60" t="s">
        <v>19</v>
      </c>
      <c r="C11" s="60"/>
      <c r="D11" s="59">
        <f>A11+1</f>
        <v>43480</v>
      </c>
      <c r="E11" s="60" t="s">
        <v>19</v>
      </c>
      <c r="F11" s="60"/>
      <c r="G11" s="59">
        <f>D11+1</f>
        <v>43481</v>
      </c>
      <c r="H11" s="60" t="s">
        <v>19</v>
      </c>
      <c r="I11" s="60"/>
      <c r="J11" s="59">
        <f>G11+1</f>
        <v>43482</v>
      </c>
      <c r="K11" s="60" t="s">
        <v>19</v>
      </c>
      <c r="L11" s="60"/>
      <c r="M11" s="59">
        <f>J11+1</f>
        <v>43483</v>
      </c>
      <c r="N11" s="60" t="s">
        <v>19</v>
      </c>
      <c r="O11" s="60"/>
      <c r="P11" s="16"/>
      <c r="Q11" s="61">
        <f>(IF(ISNUMBER(B12),B12,0)+IF(ISNUMBER(E12),E12,0)+IF(ISNUMBER(H12),H12,0)+IF(ISNUMBER(K12),K12,0)+IF(ISNUMBER(N12),N12,0))</f>
        <v>0</v>
      </c>
      <c r="R11" s="23"/>
      <c r="S11" s="62">
        <f>IF(R12=0,0,IF(R12&gt;0,"+ "&amp;TEXT(R12,"[hh]:mm"),"- "&amp;TEXT(ABS(R12),"[hh]:mm")))</f>
        <v>0</v>
      </c>
    </row>
    <row r="12" spans="1:19" ht="12.95" customHeight="1">
      <c r="A12" s="59"/>
      <c r="B12" s="24"/>
      <c r="C12" s="25"/>
      <c r="D12" s="59"/>
      <c r="E12" s="24"/>
      <c r="F12" s="25"/>
      <c r="G12" s="59"/>
      <c r="H12" s="24"/>
      <c r="I12" s="25"/>
      <c r="J12" s="59"/>
      <c r="K12" s="24"/>
      <c r="L12" s="25"/>
      <c r="M12" s="59"/>
      <c r="N12" s="24"/>
      <c r="O12" s="25"/>
      <c r="P12" s="21"/>
      <c r="Q12" s="61"/>
      <c r="R12" s="22">
        <f>IF(Q11&gt;0,Q11-R$6,0)</f>
        <v>0</v>
      </c>
      <c r="S12" s="62"/>
    </row>
    <row r="13" spans="1:19" ht="12.95" customHeight="1">
      <c r="A13" s="59">
        <f>M11+3</f>
        <v>43486</v>
      </c>
      <c r="B13" s="60" t="s">
        <v>19</v>
      </c>
      <c r="C13" s="60"/>
      <c r="D13" s="59">
        <f>A13+1</f>
        <v>43487</v>
      </c>
      <c r="E13" s="60" t="s">
        <v>19</v>
      </c>
      <c r="F13" s="60"/>
      <c r="G13" s="59">
        <f>D13+1</f>
        <v>43488</v>
      </c>
      <c r="H13" s="60" t="s">
        <v>19</v>
      </c>
      <c r="I13" s="60"/>
      <c r="J13" s="59">
        <f>G13+1</f>
        <v>43489</v>
      </c>
      <c r="K13" s="60" t="s">
        <v>19</v>
      </c>
      <c r="L13" s="60"/>
      <c r="M13" s="59">
        <f>J13+1</f>
        <v>43490</v>
      </c>
      <c r="N13" s="60" t="s">
        <v>19</v>
      </c>
      <c r="O13" s="60"/>
      <c r="P13" s="16"/>
      <c r="Q13" s="61">
        <f>(IF(ISNUMBER(B14),B14,0)+IF(ISNUMBER(E14),E14,0)+IF(ISNUMBER(H14),H14,0)+IF(ISNUMBER(K14),K14,0)+IF(ISNUMBER(N14),N14,0))</f>
        <v>0</v>
      </c>
      <c r="R13" s="23"/>
      <c r="S13" s="62">
        <f>IF(R14=0,0,IF(R14&gt;0,"+ "&amp;TEXT(R14,"[hh]:mm"),"- "&amp;TEXT(ABS(R14),"[hh]:mm")))</f>
        <v>0</v>
      </c>
    </row>
    <row r="14" spans="1:19" ht="12.95" customHeight="1">
      <c r="A14" s="59"/>
      <c r="B14" s="24"/>
      <c r="C14" s="25"/>
      <c r="D14" s="59"/>
      <c r="E14" s="24"/>
      <c r="F14" s="25"/>
      <c r="G14" s="59"/>
      <c r="H14" s="24"/>
      <c r="I14" s="25"/>
      <c r="J14" s="59"/>
      <c r="K14" s="24"/>
      <c r="L14" s="25"/>
      <c r="M14" s="59"/>
      <c r="N14" s="24"/>
      <c r="O14" s="25"/>
      <c r="P14" s="21"/>
      <c r="Q14" s="61"/>
      <c r="R14" s="22">
        <f>IF(Q13&gt;0,Q13-R$6,0)</f>
        <v>0</v>
      </c>
      <c r="S14" s="62"/>
    </row>
    <row r="15" spans="1:19" ht="12.95" customHeight="1">
      <c r="A15" s="59">
        <f>M13+3</f>
        <v>43493</v>
      </c>
      <c r="B15" s="60" t="s">
        <v>19</v>
      </c>
      <c r="C15" s="60"/>
      <c r="D15" s="59">
        <f>A15+1</f>
        <v>43494</v>
      </c>
      <c r="E15" s="60" t="s">
        <v>19</v>
      </c>
      <c r="F15" s="60"/>
      <c r="G15" s="59">
        <f>D15+1</f>
        <v>43495</v>
      </c>
      <c r="H15" s="60" t="s">
        <v>19</v>
      </c>
      <c r="I15" s="60"/>
      <c r="J15" s="59">
        <f>G15+1</f>
        <v>43496</v>
      </c>
      <c r="K15" s="60" t="s">
        <v>19</v>
      </c>
      <c r="L15" s="60"/>
      <c r="M15" s="59">
        <f>J15+1</f>
        <v>43497</v>
      </c>
      <c r="N15" s="60" t="s">
        <v>19</v>
      </c>
      <c r="O15" s="60"/>
      <c r="P15" s="16"/>
      <c r="Q15" s="61">
        <f>(IF(ISNUMBER(B16),B16,0)+IF(ISNUMBER(E16),E16,0)+IF(ISNUMBER(H16),H16,0)+IF(ISNUMBER(K16),K16,0)+IF(ISNUMBER(N16),N16,0))</f>
        <v>0</v>
      </c>
      <c r="R15" s="23"/>
      <c r="S15" s="62">
        <f>IF(R16=0,0,IF(R16&gt;0,"+ "&amp;TEXT(R16,"[hh]:mm"),"- "&amp;TEXT(ABS(R16),"[hh]:mm")))</f>
        <v>0</v>
      </c>
    </row>
    <row r="16" spans="1:19" ht="12.95" customHeight="1">
      <c r="A16" s="59"/>
      <c r="B16" s="24"/>
      <c r="C16" s="25"/>
      <c r="D16" s="59"/>
      <c r="E16" s="24"/>
      <c r="F16" s="25"/>
      <c r="G16" s="59"/>
      <c r="H16" s="24"/>
      <c r="I16" s="25"/>
      <c r="J16" s="59"/>
      <c r="K16" s="24"/>
      <c r="L16" s="25"/>
      <c r="M16" s="59"/>
      <c r="N16" s="24"/>
      <c r="O16" s="25"/>
      <c r="P16" s="21"/>
      <c r="Q16" s="61"/>
      <c r="R16" s="22">
        <f>IF(Q15&gt;0,Q15-R$6,0)</f>
        <v>0</v>
      </c>
      <c r="S16" s="62"/>
    </row>
    <row r="17" spans="1:19" ht="12.95" customHeight="1">
      <c r="A17" s="59">
        <f>M15+3</f>
        <v>43500</v>
      </c>
      <c r="B17" s="60" t="s">
        <v>19</v>
      </c>
      <c r="C17" s="60"/>
      <c r="D17" s="59">
        <f>A17+1</f>
        <v>43501</v>
      </c>
      <c r="E17" s="60" t="s">
        <v>19</v>
      </c>
      <c r="F17" s="60"/>
      <c r="G17" s="59">
        <f>D17+1</f>
        <v>43502</v>
      </c>
      <c r="H17" s="60" t="s">
        <v>19</v>
      </c>
      <c r="I17" s="60"/>
      <c r="J17" s="59">
        <f>G17+1</f>
        <v>43503</v>
      </c>
      <c r="K17" s="60" t="s">
        <v>19</v>
      </c>
      <c r="L17" s="60"/>
      <c r="M17" s="59">
        <f>J17+1</f>
        <v>43504</v>
      </c>
      <c r="N17" s="60" t="s">
        <v>19</v>
      </c>
      <c r="O17" s="60"/>
      <c r="P17" s="16"/>
      <c r="Q17" s="61">
        <f>(IF(ISNUMBER(B18),B18,0)+IF(ISNUMBER(E18),E18,0)+IF(ISNUMBER(H18),H18,0)+IF(ISNUMBER(K18),K18,0)+IF(ISNUMBER(N18),N18,0))</f>
        <v>0</v>
      </c>
      <c r="R17" s="23"/>
      <c r="S17" s="62">
        <f>IF(R18=0,0,IF(R18&gt;0,"+ "&amp;TEXT(R18,"[hh]:mm"),"- "&amp;TEXT(ABS(R18),"[hh]:mm")))</f>
        <v>0</v>
      </c>
    </row>
    <row r="18" spans="1:19" ht="12.95" customHeight="1">
      <c r="A18" s="59"/>
      <c r="B18" s="24"/>
      <c r="C18" s="25"/>
      <c r="D18" s="59"/>
      <c r="E18" s="24"/>
      <c r="F18" s="25"/>
      <c r="G18" s="59"/>
      <c r="H18" s="24"/>
      <c r="I18" s="25"/>
      <c r="J18" s="59"/>
      <c r="K18" s="24"/>
      <c r="L18" s="25"/>
      <c r="M18" s="59"/>
      <c r="N18" s="24"/>
      <c r="O18" s="25"/>
      <c r="P18" s="21"/>
      <c r="Q18" s="61"/>
      <c r="R18" s="22">
        <f>IF(Q17&gt;0,Q17-R$6,0)</f>
        <v>0</v>
      </c>
      <c r="S18" s="62"/>
    </row>
    <row r="19" spans="1:19" ht="12.95" customHeight="1">
      <c r="A19" s="59">
        <f>M17+3</f>
        <v>43507</v>
      </c>
      <c r="B19" s="60" t="s">
        <v>19</v>
      </c>
      <c r="C19" s="60"/>
      <c r="D19" s="59">
        <f>A19+1</f>
        <v>43508</v>
      </c>
      <c r="E19" s="60" t="s">
        <v>19</v>
      </c>
      <c r="F19" s="60"/>
      <c r="G19" s="59">
        <f>D19+1</f>
        <v>43509</v>
      </c>
      <c r="H19" s="60" t="s">
        <v>19</v>
      </c>
      <c r="I19" s="60"/>
      <c r="J19" s="59">
        <f>G19+1</f>
        <v>43510</v>
      </c>
      <c r="K19" s="60" t="s">
        <v>19</v>
      </c>
      <c r="L19" s="60"/>
      <c r="M19" s="59">
        <f>J19+1</f>
        <v>43511</v>
      </c>
      <c r="N19" s="60" t="s">
        <v>19</v>
      </c>
      <c r="O19" s="60"/>
      <c r="P19" s="16"/>
      <c r="Q19" s="61">
        <f>(IF(ISNUMBER(B20),B20,0)+IF(ISNUMBER(E20),E20,0)+IF(ISNUMBER(H20),H20,0)+IF(ISNUMBER(K20),K20,0)+IF(ISNUMBER(N20),N20,0))</f>
        <v>0</v>
      </c>
      <c r="R19" s="23"/>
      <c r="S19" s="62">
        <f>IF(R20=0,0,IF(R20&gt;0,"+ "&amp;TEXT(R20,"[hh]:mm"),"- "&amp;TEXT(ABS(R20),"[hh]:mm")))</f>
        <v>0</v>
      </c>
    </row>
    <row r="20" spans="1:19" ht="12.95" customHeight="1">
      <c r="A20" s="59"/>
      <c r="B20" s="24"/>
      <c r="C20" s="25"/>
      <c r="D20" s="59"/>
      <c r="E20" s="24"/>
      <c r="F20" s="25"/>
      <c r="G20" s="59"/>
      <c r="H20" s="24"/>
      <c r="I20" s="25"/>
      <c r="J20" s="59"/>
      <c r="K20" s="24"/>
      <c r="L20" s="25"/>
      <c r="M20" s="59"/>
      <c r="N20" s="24"/>
      <c r="O20" s="25"/>
      <c r="P20" s="21"/>
      <c r="Q20" s="61"/>
      <c r="R20" s="22">
        <f>IF(Q19&gt;0,Q19-R$6,0)</f>
        <v>0</v>
      </c>
      <c r="S20" s="62"/>
    </row>
    <row r="21" spans="1:19" ht="12.95" customHeight="1">
      <c r="A21" s="85"/>
      <c r="B21" s="86"/>
      <c r="C21" s="86"/>
      <c r="D21" s="87"/>
      <c r="E21" s="86"/>
      <c r="F21" s="86"/>
      <c r="G21" s="87"/>
      <c r="H21" s="86"/>
      <c r="I21" s="86"/>
      <c r="J21" s="87"/>
      <c r="K21" s="86"/>
      <c r="L21" s="86"/>
      <c r="M21" s="87"/>
      <c r="N21" s="88"/>
      <c r="O21" s="88"/>
      <c r="P21" s="16"/>
      <c r="Q21" s="61">
        <f>(IF(ISNUMBER(B22),B22,0)+IF(ISNUMBER(E22),E22,0)+IF(ISNUMBER(H22),H22,0)+IF(ISNUMBER(K22),K22,0)+IF(ISNUMBER(N22),N22,0))</f>
        <v>0</v>
      </c>
      <c r="R21" s="23"/>
      <c r="S21" s="62">
        <f>IF(R22=0,0,IF(R22&gt;0,"+ "&amp;TEXT(R22,"[hh]:mm"),"- "&amp;TEXT(ABS(R22),"[hh]:mm")))</f>
        <v>0</v>
      </c>
    </row>
    <row r="22" spans="1:19" ht="12.95" customHeight="1">
      <c r="A22" s="85"/>
      <c r="B22" s="83"/>
      <c r="C22" s="83"/>
      <c r="D22" s="87"/>
      <c r="E22" s="83"/>
      <c r="F22" s="83"/>
      <c r="G22" s="87"/>
      <c r="H22" s="83"/>
      <c r="I22" s="83"/>
      <c r="J22" s="87"/>
      <c r="K22" s="83"/>
      <c r="L22" s="83"/>
      <c r="M22" s="87"/>
      <c r="N22" s="83"/>
      <c r="O22" s="84"/>
      <c r="P22" s="21"/>
      <c r="Q22" s="61"/>
      <c r="R22" s="22">
        <f>IF(Q21&gt;0,Q21-R$6,0)</f>
        <v>0</v>
      </c>
      <c r="S22" s="62"/>
    </row>
    <row r="23" spans="1:19" ht="12.95" customHeight="1">
      <c r="S23" s="73"/>
    </row>
    <row r="24" spans="1:19" ht="53.25" customHeight="1">
      <c r="A24" s="64" t="s">
        <v>21</v>
      </c>
      <c r="B24" s="64"/>
      <c r="C24" s="64"/>
      <c r="D24" s="64"/>
      <c r="E24" s="64"/>
      <c r="F24" s="64"/>
      <c r="G24" s="64"/>
      <c r="H24" s="64"/>
      <c r="I24" s="64"/>
      <c r="J24" s="64"/>
      <c r="K24" s="64"/>
      <c r="L24" s="64"/>
      <c r="M24" s="64"/>
      <c r="N24" s="64"/>
      <c r="Q24" s="28" t="str">
        <f>Période_1!Q30</f>
        <v>Solde
à récupérer* pour la
période</v>
      </c>
      <c r="R24" s="29">
        <f>IF(AND((ISNUMBER(R10)),(R10&gt;0)),R10,0)+IF(AND((ISNUMBER(R12)),(R12&gt;0)),R12,0)+IF(AND((ISNUMBER(R14)),(R14&gt;0)),R14,0)+IF(AND((ISNUMBER(R16)),(R16&gt;0)),R16,0)+IF(AND((ISNUMBER(R18)),(R18&gt;0)),R18,0)+IF(AND((ISNUMBER(R20)),(R20&gt;0)),R20,0)+IF(AND((ISNUMBER(R22)),(R22&gt;0)),R22,0)</f>
        <v>0</v>
      </c>
      <c r="S24" s="30">
        <f>IF(R24&lt;=0,0,IF(R24&gt;0,TEXT(R24,"[hh]:mm"),"0"))</f>
        <v>0</v>
      </c>
    </row>
    <row r="25" spans="1:19" ht="12.95" customHeight="1">
      <c r="Q25" s="75"/>
      <c r="R25" s="37"/>
      <c r="S25" s="76"/>
    </row>
    <row r="26" spans="1:19" ht="26.25" customHeight="1">
      <c r="Q26" s="28" t="s">
        <v>31</v>
      </c>
      <c r="R26" s="79">
        <f>IF(Période_2!R35&lt;0,Période_2!R30,R24+Période_2!R30)</f>
        <v>0</v>
      </c>
      <c r="S26" s="47">
        <f>IF(R26=0,0,IF(R26&gt;0,"+ "&amp;TEXT(R26,"[hh]:mm"),"Erreur de récupération"))</f>
        <v>0</v>
      </c>
    </row>
    <row r="27" spans="1:19" ht="12.95" customHeight="1">
      <c r="A27" s="1" t="s">
        <v>23</v>
      </c>
      <c r="S27" s="73"/>
    </row>
    <row r="28" spans="1:19" ht="12.95" customHeight="1">
      <c r="A28" s="65" t="s">
        <v>24</v>
      </c>
      <c r="B28" s="65"/>
      <c r="C28" s="65"/>
      <c r="E28" s="41" t="s">
        <v>16</v>
      </c>
      <c r="F28" s="41" t="s">
        <v>25</v>
      </c>
      <c r="H28" s="41" t="s">
        <v>16</v>
      </c>
      <c r="I28" s="41" t="s">
        <v>25</v>
      </c>
      <c r="K28" s="41" t="s">
        <v>16</v>
      </c>
      <c r="L28" s="41" t="s">
        <v>25</v>
      </c>
      <c r="N28" s="41" t="s">
        <v>16</v>
      </c>
      <c r="O28" s="41" t="s">
        <v>25</v>
      </c>
      <c r="Q28" s="66" t="s">
        <v>26</v>
      </c>
      <c r="R28" s="67">
        <f>SUM(F29,I29,L29,O29)</f>
        <v>0</v>
      </c>
      <c r="S28" s="68" t="str">
        <f>IF(R26=0,"Pas d'heures à récupérer",IF(R28&gt;R26,"Vous tentez de récupérer trop d'heures...",TEXT(R28,"[hh]:mm")))</f>
        <v>Pas d'heures à récupérer</v>
      </c>
    </row>
    <row r="29" spans="1:19" ht="40.9" customHeight="1">
      <c r="A29" s="65"/>
      <c r="B29" s="65"/>
      <c r="C29" s="65"/>
      <c r="E29" s="42"/>
      <c r="F29" s="43"/>
      <c r="G29" s="27"/>
      <c r="H29" s="42"/>
      <c r="I29" s="43"/>
      <c r="J29" s="27"/>
      <c r="K29" s="42"/>
      <c r="L29" s="43"/>
      <c r="M29" s="27"/>
      <c r="N29" s="42"/>
      <c r="O29" s="43"/>
      <c r="Q29" s="66"/>
      <c r="R29" s="67"/>
      <c r="S29" s="68"/>
    </row>
    <row r="30" spans="1:19" ht="12.95" customHeight="1">
      <c r="C30" s="26"/>
      <c r="Q30" s="44"/>
      <c r="S30" s="26"/>
    </row>
    <row r="31" spans="1:19" ht="25.9" customHeight="1">
      <c r="C31" s="26"/>
      <c r="Q31" s="45" t="s">
        <v>27</v>
      </c>
      <c r="R31" s="46">
        <f>Période_2!R35+Période_3!R24-Période_3!R28</f>
        <v>0</v>
      </c>
      <c r="S31" s="47">
        <f>IF(R31&gt;=0,R31,"Erreur de récupération")</f>
        <v>0</v>
      </c>
    </row>
    <row r="33" spans="3:15" ht="13.15" customHeight="1">
      <c r="C33" s="82" t="str">
        <f>Période_2!C37</f>
        <v>Solde à récupérer* : voir le Décret n° 2014-942 du 20 août 2014 relatif aux obligations de service des personnels enseignants du premier degré :</v>
      </c>
      <c r="D33" s="82"/>
      <c r="E33" s="82"/>
      <c r="F33" s="82"/>
      <c r="G33" s="82"/>
      <c r="H33" s="82"/>
      <c r="I33" s="82"/>
      <c r="J33" s="82"/>
      <c r="K33" s="82"/>
      <c r="L33" s="82"/>
      <c r="M33" s="82"/>
      <c r="N33" s="82"/>
      <c r="O33" s="82"/>
    </row>
    <row r="34" spans="3:15" ht="12.95" customHeight="1">
      <c r="C34" s="70" t="str">
        <f>HYPERLINK(Période_2!C38,Période_2!C38)</f>
        <v>http://www.legifrance.gouv.fr/affichTexte.do?cidTexte=JORFTEXT000029390985&amp;dateTexte=&amp;categorieLien=id</v>
      </c>
      <c r="D34" s="70"/>
      <c r="E34" s="70"/>
      <c r="F34" s="70"/>
      <c r="G34" s="70"/>
      <c r="H34" s="70"/>
      <c r="I34" s="70"/>
      <c r="J34" s="70"/>
      <c r="K34" s="70"/>
      <c r="L34" s="70"/>
      <c r="M34" s="70"/>
      <c r="N34" s="70"/>
      <c r="O34" s="70"/>
    </row>
  </sheetData>
  <mergeCells count="105">
    <mergeCell ref="C34:O34"/>
    <mergeCell ref="A24:N24"/>
    <mergeCell ref="A28:C29"/>
    <mergeCell ref="Q28:Q29"/>
    <mergeCell ref="R28:R29"/>
    <mergeCell ref="S28:S29"/>
    <mergeCell ref="C33:O33"/>
    <mergeCell ref="J21:J22"/>
    <mergeCell ref="K21:L21"/>
    <mergeCell ref="M21:M22"/>
    <mergeCell ref="N21:O21"/>
    <mergeCell ref="Q21:Q22"/>
    <mergeCell ref="S21:S22"/>
    <mergeCell ref="A21:A22"/>
    <mergeCell ref="B21:C21"/>
    <mergeCell ref="D21:D22"/>
    <mergeCell ref="E21:F21"/>
    <mergeCell ref="G21:G22"/>
    <mergeCell ref="H21:I21"/>
    <mergeCell ref="J19:J20"/>
    <mergeCell ref="K19:L19"/>
    <mergeCell ref="M19:M20"/>
    <mergeCell ref="N19:O19"/>
    <mergeCell ref="Q19:Q20"/>
    <mergeCell ref="S19:S20"/>
    <mergeCell ref="A19:A20"/>
    <mergeCell ref="B19:C19"/>
    <mergeCell ref="D19:D20"/>
    <mergeCell ref="E19:F19"/>
    <mergeCell ref="G19:G20"/>
    <mergeCell ref="H19:I19"/>
    <mergeCell ref="J17:J18"/>
    <mergeCell ref="K17:L17"/>
    <mergeCell ref="M17:M18"/>
    <mergeCell ref="N17:O17"/>
    <mergeCell ref="Q17:Q18"/>
    <mergeCell ref="S17:S18"/>
    <mergeCell ref="A17:A18"/>
    <mergeCell ref="B17:C17"/>
    <mergeCell ref="D17:D18"/>
    <mergeCell ref="E17:F17"/>
    <mergeCell ref="G17:G18"/>
    <mergeCell ref="H17:I17"/>
    <mergeCell ref="J15:J16"/>
    <mergeCell ref="K15:L15"/>
    <mergeCell ref="M15:M16"/>
    <mergeCell ref="N15:O15"/>
    <mergeCell ref="Q15:Q16"/>
    <mergeCell ref="S15:S16"/>
    <mergeCell ref="A15:A16"/>
    <mergeCell ref="B15:C15"/>
    <mergeCell ref="D15:D16"/>
    <mergeCell ref="E15:F15"/>
    <mergeCell ref="G15:G16"/>
    <mergeCell ref="H15:I15"/>
    <mergeCell ref="J13:J14"/>
    <mergeCell ref="K13:L13"/>
    <mergeCell ref="M13:M14"/>
    <mergeCell ref="N13:O13"/>
    <mergeCell ref="Q13:Q14"/>
    <mergeCell ref="S13:S14"/>
    <mergeCell ref="A13:A14"/>
    <mergeCell ref="B13:C13"/>
    <mergeCell ref="D13:D14"/>
    <mergeCell ref="E13:F13"/>
    <mergeCell ref="G13:G14"/>
    <mergeCell ref="H13:I13"/>
    <mergeCell ref="J11:J12"/>
    <mergeCell ref="K11:L11"/>
    <mergeCell ref="M11:M12"/>
    <mergeCell ref="N11:O11"/>
    <mergeCell ref="Q11:Q12"/>
    <mergeCell ref="S11:S12"/>
    <mergeCell ref="A11:A12"/>
    <mergeCell ref="B11:C11"/>
    <mergeCell ref="D11:D12"/>
    <mergeCell ref="E11:F11"/>
    <mergeCell ref="G11:G12"/>
    <mergeCell ref="H11:I11"/>
    <mergeCell ref="J9:J10"/>
    <mergeCell ref="K9:L9"/>
    <mergeCell ref="M9:M10"/>
    <mergeCell ref="N9:O9"/>
    <mergeCell ref="Q9:Q10"/>
    <mergeCell ref="S9:S10"/>
    <mergeCell ref="A9:A10"/>
    <mergeCell ref="B9:C9"/>
    <mergeCell ref="D9:D10"/>
    <mergeCell ref="E9:F9"/>
    <mergeCell ref="G9:G10"/>
    <mergeCell ref="H9:I9"/>
    <mergeCell ref="A4:C4"/>
    <mergeCell ref="D4:K4"/>
    <mergeCell ref="A6:N6"/>
    <mergeCell ref="A7:C7"/>
    <mergeCell ref="D7:F7"/>
    <mergeCell ref="G7:I7"/>
    <mergeCell ref="J7:L7"/>
    <mergeCell ref="M7:O7"/>
    <mergeCell ref="A1:C1"/>
    <mergeCell ref="D1:K1"/>
    <mergeCell ref="A2:C2"/>
    <mergeCell ref="D2:K2"/>
    <mergeCell ref="A3:C3"/>
    <mergeCell ref="D3:K3"/>
  </mergeCells>
  <conditionalFormatting sqref="R10 R12 R14 R16 R18 R20 R22 R24 R26">
    <cfRule type="cellIs" dxfId="47" priority="3" stopIfTrue="1" operator="lessThanOrEqual">
      <formula>0</formula>
    </cfRule>
  </conditionalFormatting>
  <conditionalFormatting sqref="B9 E9 H9 K9 N9 P9 B11 E11 H11 K11 N11 P11 B13 E13 H13 K13 N13 P13 B15 E15 H15 K15 N15 P15 B17 E17 H17 K17 N17 P17 B19 E19 H19 K19 N19 P19 B21 E21 H21 K21 N21 P21">
    <cfRule type="cellIs" dxfId="46" priority="1" stopIfTrue="1" operator="equal">
      <formula>"école"</formula>
    </cfRule>
  </conditionalFormatting>
  <conditionalFormatting sqref="S26">
    <cfRule type="cellIs" dxfId="45" priority="34" stopIfTrue="1" operator="equal">
      <formula>"Erreur de récupération"</formula>
    </cfRule>
  </conditionalFormatting>
  <conditionalFormatting sqref="R10 R12 R14 R16 R18 R20 R22 R24 R26">
    <cfRule type="cellIs" dxfId="44" priority="2" stopIfTrue="1" operator="greaterThan">
      <formula>0</formula>
    </cfRule>
  </conditionalFormatting>
  <conditionalFormatting sqref="S9 S11 S13 S15 S17">
    <cfRule type="expression" dxfId="43" priority="26" stopIfTrue="1">
      <formula>IF(R10&lt;=0,1,0)</formula>
    </cfRule>
  </conditionalFormatting>
  <conditionalFormatting sqref="S9 S11 S13 S15 S17">
    <cfRule type="expression" dxfId="42" priority="25" stopIfTrue="1">
      <formula>IF(R10&gt;0,1,0)</formula>
    </cfRule>
  </conditionalFormatting>
  <conditionalFormatting sqref="S19">
    <cfRule type="expression" dxfId="41" priority="28" stopIfTrue="1">
      <formula>IF(R20&lt;=0,1,0)</formula>
    </cfRule>
  </conditionalFormatting>
  <conditionalFormatting sqref="S19">
    <cfRule type="expression" dxfId="40" priority="27" stopIfTrue="1">
      <formula>IF(R20&gt;0,1,0)</formula>
    </cfRule>
  </conditionalFormatting>
  <conditionalFormatting sqref="S21">
    <cfRule type="expression" dxfId="39" priority="30" stopIfTrue="1">
      <formula>IF(R22&lt;=0,1,0)</formula>
    </cfRule>
  </conditionalFormatting>
  <conditionalFormatting sqref="S21">
    <cfRule type="expression" dxfId="38" priority="29" stopIfTrue="1">
      <formula>IF(R22&gt;0,1,0)</formula>
    </cfRule>
  </conditionalFormatting>
  <conditionalFormatting sqref="S24">
    <cfRule type="expression" dxfId="37" priority="32" stopIfTrue="1">
      <formula>IF(R24&lt;=0,1,0)</formula>
    </cfRule>
  </conditionalFormatting>
  <conditionalFormatting sqref="S24">
    <cfRule type="expression" dxfId="36" priority="31" stopIfTrue="1">
      <formula>IF(R24&gt;0,1,0)</formula>
    </cfRule>
  </conditionalFormatting>
  <conditionalFormatting sqref="S26">
    <cfRule type="expression" dxfId="35" priority="35" stopIfTrue="1">
      <formula>IF(R26&lt;=0,1,0)</formula>
    </cfRule>
  </conditionalFormatting>
  <conditionalFormatting sqref="S26">
    <cfRule type="expression" dxfId="34" priority="33" stopIfTrue="1">
      <formula>IF(R26&gt;0,1,0)</formula>
    </cfRule>
  </conditionalFormatting>
  <conditionalFormatting sqref="S28">
    <cfRule type="expression" dxfId="33" priority="37" stopIfTrue="1">
      <formula>IF(R28&lt;=R26,1,0)</formula>
    </cfRule>
  </conditionalFormatting>
  <conditionalFormatting sqref="S28">
    <cfRule type="expression" dxfId="32" priority="36" stopIfTrue="1">
      <formula>IF(R28&gt;R26,1,0)</formula>
    </cfRule>
  </conditionalFormatting>
  <conditionalFormatting sqref="S31">
    <cfRule type="expression" dxfId="31" priority="38" stopIfTrue="1">
      <formula>IF(R31&lt;&gt;0,1,0)</formula>
    </cfRule>
  </conditionalFormatting>
  <conditionalFormatting sqref="S31">
    <cfRule type="expression" dxfId="30" priority="39" stopIfTrue="1">
      <formula>IF(R31=0,1,0)</formula>
    </cfRule>
  </conditionalFormatting>
  <dataValidations count="4">
    <dataValidation type="time" allowBlank="1" showErrorMessage="1" errorTitle="Erreur de saisie" error="Soit le format horaire n'est pas respecté, soit l'horaire saisi est ... impossible pour une journée..." sqref="B10 E10 H10 K10 N10 P10 B12 E12 H12 K12 N12 P12 B14 E14 H14 K14 N14 P14 B16 E16 H16 K16 N16 P16 B18 E18 H18 K18 N18 P18 B20 E20 H20 K20 N20 P20 B22 E22 H22 K22 N22 P22">
      <formula1>0.0416666666666667</formula1>
      <formula2>0.25</formula2>
    </dataValidation>
    <dataValidation allowBlank="1" errorTitle="Erreur de saisie" error="Soit le format horaire n'est pas respecté, soit l'horaire saisi est ... impossible pour une journée..." sqref="C10 F10 I10 L10 O10 C12 F12 I12 L12 O12 C14 F14 I14 L14 O14 C16 F16 I16 L16 O16 C18 F18 I18 L18 O18 C20 F20 I20 L20 O20 C22 F22 I22 L22 O22"/>
    <dataValidation type="date" allowBlank="1" showInputMessage="1" showErrorMessage="1" errorTitle="Erreur de saisie ?" error="Le format de date (jj/mm/aa) n'a pas été respecté" promptTitle="Date" prompt="Saisir la date au format : jj/mm/aa ou jj/mm/aaaa" sqref="E29 H29 K29 N29">
      <formula1>41883</formula1>
      <formula2>55032</formula2>
    </dataValidation>
    <dataValidation type="time" operator="lessThanOrEqual" allowBlank="1" showInputMessage="1" showErrorMessage="1" errorTitle="Erreur de saisie ?" error="Soit le nombre d'heures est trop élevé pour une journée..._x000a_Soit le format horaire (hh:mm) n'a pas été respecté" promptTitle="Heures récupérées" prompt="Saisir les heures récupérées au format : hh:mm" sqref="F29 I29 L29 O29">
      <formula1>0.25</formula1>
    </dataValidation>
  </dataValidations>
  <pageMargins left="0.39370078740157505" right="0.39370078740157505" top="1.181102362204725" bottom="1.181102362204725" header="0.78740157480314998" footer="0.78740157480314998"/>
  <pageSetup paperSize="0" fitToWidth="0" fitToHeight="0" orientation="landscape" horizontalDpi="0" verticalDpi="0" copies="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workbookViewId="0"/>
  </sheetViews>
  <sheetFormatPr baseColWidth="10" defaultRowHeight="12.95" customHeight="1"/>
  <cols>
    <col min="1" max="1" width="5.125" customWidth="1"/>
    <col min="2" max="3" width="9.875" customWidth="1"/>
    <col min="4" max="4" width="5.125" customWidth="1"/>
    <col min="5" max="6" width="9.875" customWidth="1"/>
    <col min="7" max="7" width="5.125" customWidth="1"/>
    <col min="8" max="9" width="9.875" customWidth="1"/>
    <col min="10" max="10" width="5.125" customWidth="1"/>
    <col min="11" max="12" width="9.875" customWidth="1"/>
    <col min="13" max="13" width="5.125" customWidth="1"/>
    <col min="14" max="15" width="9.875" customWidth="1"/>
    <col min="16" max="16" width="1.5" customWidth="1"/>
    <col min="17" max="17" width="11.625" customWidth="1"/>
    <col min="18" max="18" width="10.625" hidden="1" customWidth="1"/>
    <col min="19" max="19" width="11.875" customWidth="1"/>
    <col min="20" max="1024" width="9.875" customWidth="1"/>
    <col min="1025" max="1025" width="11" customWidth="1"/>
  </cols>
  <sheetData>
    <row r="1" spans="1:19" ht="15" customHeight="1">
      <c r="A1" s="80" t="s">
        <v>0</v>
      </c>
      <c r="B1" s="80"/>
      <c r="C1" s="80"/>
      <c r="D1" s="81" t="str">
        <f>IF(ISBLANK(Période_1!D1:K1),"",Période_1!D1:K1)</f>
        <v/>
      </c>
      <c r="E1" s="81"/>
      <c r="F1" s="81"/>
      <c r="G1" s="81"/>
      <c r="H1" s="81"/>
      <c r="I1" s="81"/>
      <c r="J1" s="81"/>
      <c r="K1" s="81"/>
      <c r="N1" s="1" t="str">
        <f>Période_1!N1</f>
        <v>SNUipp-FSU Ain</v>
      </c>
      <c r="Q1" s="1"/>
      <c r="R1" s="1"/>
    </row>
    <row r="2" spans="1:19" ht="15" customHeight="1">
      <c r="A2" s="80" t="s">
        <v>2</v>
      </c>
      <c r="B2" s="80"/>
      <c r="C2" s="80"/>
      <c r="D2" s="81" t="str">
        <f>IF(ISBLANK(Période_1!D2:K2),"",Période_1!D2:K2)</f>
        <v/>
      </c>
      <c r="E2" s="81"/>
      <c r="F2" s="81"/>
      <c r="G2" s="81"/>
      <c r="H2" s="81"/>
      <c r="I2" s="81"/>
      <c r="J2" s="81"/>
      <c r="K2" s="81"/>
      <c r="N2" s="72" t="str">
        <f>HYPERLINK("mailto:" &amp; Période_3!N2,Période_3!N2)</f>
        <v>snu01@snuipp.fr</v>
      </c>
      <c r="Q2" s="72"/>
      <c r="R2" s="72"/>
    </row>
    <row r="3" spans="1:19" ht="15" customHeight="1">
      <c r="A3" s="80" t="s">
        <v>4</v>
      </c>
      <c r="B3" s="80"/>
      <c r="C3" s="80"/>
      <c r="D3" s="81" t="str">
        <f>IF(ISBLANK(Période_1!D3:K3),"",Période_1!D3:K3)</f>
        <v/>
      </c>
      <c r="E3" s="81"/>
      <c r="F3" s="81"/>
      <c r="G3" s="81"/>
      <c r="H3" s="81"/>
      <c r="I3" s="81"/>
      <c r="J3" s="81"/>
      <c r="K3" s="81"/>
      <c r="N3" s="73" t="str">
        <f>Période_1!N3</f>
        <v>04 74 32 61 20</v>
      </c>
    </row>
    <row r="4" spans="1:19" ht="15" customHeight="1">
      <c r="A4" s="80" t="s">
        <v>6</v>
      </c>
      <c r="B4" s="80"/>
      <c r="C4" s="80"/>
      <c r="D4" s="81" t="str">
        <f>IF(ISBLANK(Période_1!D4:K4),"",Période_1!D4:K4)</f>
        <v/>
      </c>
      <c r="E4" s="81"/>
      <c r="F4" s="81"/>
      <c r="G4" s="81"/>
      <c r="H4" s="81"/>
      <c r="I4" s="81"/>
      <c r="J4" s="81"/>
      <c r="K4" s="81"/>
      <c r="N4" s="73" t="str">
        <f>Période_1!N4</f>
        <v>http://01.snuipp.fr/</v>
      </c>
    </row>
    <row r="5" spans="1:19" ht="12.95" customHeight="1">
      <c r="A5" s="6"/>
      <c r="B5" s="6"/>
      <c r="C5" s="6"/>
      <c r="D5" s="7"/>
      <c r="E5" s="7"/>
      <c r="F5" s="7"/>
      <c r="G5" s="7"/>
      <c r="H5" s="7"/>
      <c r="I5" s="7"/>
      <c r="J5" s="7"/>
      <c r="K5" s="7"/>
      <c r="R5" s="46">
        <v>0.25</v>
      </c>
    </row>
    <row r="6" spans="1:19" ht="21" customHeight="1">
      <c r="A6" s="54" t="s">
        <v>33</v>
      </c>
      <c r="B6" s="54"/>
      <c r="C6" s="54"/>
      <c r="D6" s="54"/>
      <c r="E6" s="54"/>
      <c r="F6" s="54"/>
      <c r="G6" s="54"/>
      <c r="H6" s="54"/>
      <c r="I6" s="54"/>
      <c r="J6" s="54"/>
      <c r="K6" s="54"/>
      <c r="L6" s="54"/>
      <c r="M6" s="54"/>
      <c r="N6" s="54"/>
      <c r="O6" s="8"/>
      <c r="P6" s="8"/>
      <c r="Q6" s="9"/>
      <c r="R6" s="10">
        <v>1</v>
      </c>
      <c r="S6" s="9"/>
    </row>
    <row r="7" spans="1:19" s="1" customFormat="1" ht="52.7" customHeight="1">
      <c r="A7" s="55" t="s">
        <v>9</v>
      </c>
      <c r="B7" s="55"/>
      <c r="C7" s="55"/>
      <c r="D7" s="55" t="s">
        <v>10</v>
      </c>
      <c r="E7" s="55"/>
      <c r="F7" s="55"/>
      <c r="G7" s="56" t="s">
        <v>11</v>
      </c>
      <c r="H7" s="56"/>
      <c r="I7" s="56"/>
      <c r="J7" s="55" t="s">
        <v>12</v>
      </c>
      <c r="K7" s="55"/>
      <c r="L7" s="55"/>
      <c r="M7" s="55" t="s">
        <v>13</v>
      </c>
      <c r="N7" s="55"/>
      <c r="O7" s="55"/>
      <c r="P7" s="12"/>
      <c r="Q7" s="13" t="s">
        <v>14</v>
      </c>
      <c r="R7" s="13"/>
      <c r="S7" s="13" t="s">
        <v>15</v>
      </c>
    </row>
    <row r="8" spans="1:19" s="14" customFormat="1" ht="12.95" customHeight="1">
      <c r="A8" s="15" t="s">
        <v>16</v>
      </c>
      <c r="B8" s="15" t="s">
        <v>17</v>
      </c>
      <c r="C8" s="15" t="s">
        <v>18</v>
      </c>
      <c r="D8" s="15" t="s">
        <v>16</v>
      </c>
      <c r="E8" s="15" t="s">
        <v>17</v>
      </c>
      <c r="F8" s="15" t="s">
        <v>18</v>
      </c>
      <c r="G8" s="15" t="s">
        <v>16</v>
      </c>
      <c r="H8" s="15" t="s">
        <v>17</v>
      </c>
      <c r="I8" s="15" t="s">
        <v>18</v>
      </c>
      <c r="J8" s="15" t="s">
        <v>16</v>
      </c>
      <c r="K8" s="15" t="s">
        <v>17</v>
      </c>
      <c r="L8" s="15" t="s">
        <v>18</v>
      </c>
      <c r="M8" s="15" t="s">
        <v>16</v>
      </c>
      <c r="N8" s="15" t="s">
        <v>17</v>
      </c>
      <c r="O8" s="15" t="s">
        <v>18</v>
      </c>
      <c r="P8" s="12"/>
      <c r="Q8" s="13"/>
      <c r="R8" s="13"/>
      <c r="S8" s="13"/>
    </row>
    <row r="9" spans="1:19" ht="12.95" customHeight="1">
      <c r="A9" s="59">
        <v>43528</v>
      </c>
      <c r="B9" s="60" t="s">
        <v>19</v>
      </c>
      <c r="C9" s="60"/>
      <c r="D9" s="59">
        <f>A9+1</f>
        <v>43529</v>
      </c>
      <c r="E9" s="60" t="s">
        <v>19</v>
      </c>
      <c r="F9" s="60"/>
      <c r="G9" s="59">
        <f>D9+1</f>
        <v>43530</v>
      </c>
      <c r="H9" s="60" t="s">
        <v>19</v>
      </c>
      <c r="I9" s="60"/>
      <c r="J9" s="59">
        <f>G9+1</f>
        <v>43531</v>
      </c>
      <c r="K9" s="60" t="s">
        <v>19</v>
      </c>
      <c r="L9" s="60"/>
      <c r="M9" s="59">
        <f>J9+1</f>
        <v>43532</v>
      </c>
      <c r="N9" s="60" t="s">
        <v>19</v>
      </c>
      <c r="O9" s="60"/>
      <c r="P9" s="16"/>
      <c r="Q9" s="61">
        <f>(IF(ISNUMBER(B10),B10,0)+IF(ISNUMBER(E10),E10,0)+IF(ISNUMBER(H10),H10,0)+IF(ISNUMBER(K10),K10,0)+IF(ISNUMBER(N10),N10,0))</f>
        <v>0</v>
      </c>
      <c r="R9" s="18"/>
      <c r="S9" s="62">
        <f>IF(R10=0,0,IF(R10&gt;0,"+ "&amp;TEXT(R10,"[hh]:mm"),"- "&amp;TEXT(ABS(R10),"[hh]:mm")))</f>
        <v>0</v>
      </c>
    </row>
    <row r="10" spans="1:19" ht="12.95" customHeight="1">
      <c r="A10" s="59"/>
      <c r="B10" s="24"/>
      <c r="C10" s="25"/>
      <c r="D10" s="59"/>
      <c r="E10" s="24"/>
      <c r="F10" s="25"/>
      <c r="G10" s="59"/>
      <c r="H10" s="24"/>
      <c r="I10" s="25"/>
      <c r="J10" s="59"/>
      <c r="K10" s="24"/>
      <c r="L10" s="25"/>
      <c r="M10" s="59"/>
      <c r="N10" s="24"/>
      <c r="O10" s="25"/>
      <c r="P10" s="21"/>
      <c r="Q10" s="61"/>
      <c r="R10" s="22">
        <f>IF(Q9&gt;0,Q9-R$6,0)</f>
        <v>0</v>
      </c>
      <c r="S10" s="62"/>
    </row>
    <row r="11" spans="1:19" ht="12.95" customHeight="1">
      <c r="A11" s="59">
        <f>M9+3</f>
        <v>43535</v>
      </c>
      <c r="B11" s="60" t="s">
        <v>19</v>
      </c>
      <c r="C11" s="60"/>
      <c r="D11" s="59">
        <f>A11+1</f>
        <v>43536</v>
      </c>
      <c r="E11" s="60" t="s">
        <v>19</v>
      </c>
      <c r="F11" s="60"/>
      <c r="G11" s="59">
        <f>D11+1</f>
        <v>43537</v>
      </c>
      <c r="H11" s="60" t="s">
        <v>19</v>
      </c>
      <c r="I11" s="60"/>
      <c r="J11" s="59">
        <f>G11+1</f>
        <v>43538</v>
      </c>
      <c r="K11" s="60" t="s">
        <v>19</v>
      </c>
      <c r="L11" s="60"/>
      <c r="M11" s="59">
        <f>J11+1</f>
        <v>43539</v>
      </c>
      <c r="N11" s="60" t="s">
        <v>19</v>
      </c>
      <c r="O11" s="60"/>
      <c r="P11" s="16"/>
      <c r="Q11" s="61">
        <f>(IF(ISNUMBER(B12),B12,0)+IF(ISNUMBER(E12),E12,0)+IF(ISNUMBER(H12),H12,0)+IF(ISNUMBER(K12),K12,0)+IF(ISNUMBER(N12),N12,0))</f>
        <v>0</v>
      </c>
      <c r="R11" s="23"/>
      <c r="S11" s="62">
        <f>IF(R12=0,0,IF(R12&gt;0,"+ "&amp;TEXT(R12,"[hh]:mm"),"- "&amp;TEXT(ABS(R12),"[hh]:mm")))</f>
        <v>0</v>
      </c>
    </row>
    <row r="12" spans="1:19" ht="12.95" customHeight="1">
      <c r="A12" s="59"/>
      <c r="B12" s="24"/>
      <c r="C12" s="25"/>
      <c r="D12" s="59"/>
      <c r="E12" s="24"/>
      <c r="F12" s="25"/>
      <c r="G12" s="59"/>
      <c r="H12" s="24"/>
      <c r="I12" s="25"/>
      <c r="J12" s="59"/>
      <c r="K12" s="24"/>
      <c r="L12" s="25"/>
      <c r="M12" s="59"/>
      <c r="N12" s="24"/>
      <c r="O12" s="25"/>
      <c r="P12" s="21"/>
      <c r="Q12" s="61"/>
      <c r="R12" s="22">
        <f>IF(Q11&gt;0,Q11-R$6,0)</f>
        <v>0</v>
      </c>
      <c r="S12" s="62"/>
    </row>
    <row r="13" spans="1:19" ht="12.95" customHeight="1">
      <c r="A13" s="59">
        <f>M11+3</f>
        <v>43542</v>
      </c>
      <c r="B13" s="60" t="s">
        <v>19</v>
      </c>
      <c r="C13" s="60"/>
      <c r="D13" s="59">
        <f>A13+1</f>
        <v>43543</v>
      </c>
      <c r="E13" s="60" t="s">
        <v>19</v>
      </c>
      <c r="F13" s="60"/>
      <c r="G13" s="59">
        <f>D13+1</f>
        <v>43544</v>
      </c>
      <c r="H13" s="60" t="s">
        <v>19</v>
      </c>
      <c r="I13" s="60"/>
      <c r="J13" s="59">
        <f>G13+1</f>
        <v>43545</v>
      </c>
      <c r="K13" s="60" t="s">
        <v>19</v>
      </c>
      <c r="L13" s="60"/>
      <c r="M13" s="59">
        <f>J13+1</f>
        <v>43546</v>
      </c>
      <c r="N13" s="60" t="s">
        <v>19</v>
      </c>
      <c r="O13" s="60"/>
      <c r="P13" s="16"/>
      <c r="Q13" s="61">
        <f>(IF(ISNUMBER(B14),B14,0)+IF(ISNUMBER(E14),E14,0)+IF(ISNUMBER(H14),H14,0)+IF(ISNUMBER(K14),K14,0)+IF(ISNUMBER(N14),N14,0))</f>
        <v>0</v>
      </c>
      <c r="R13" s="23"/>
      <c r="S13" s="62">
        <f>IF(R14=0,0,IF(R14&gt;0,"+ "&amp;TEXT(R14,"[hh]:mm"),"- "&amp;TEXT(ABS(R14),"[hh]:mm")))</f>
        <v>0</v>
      </c>
    </row>
    <row r="14" spans="1:19" ht="12.95" customHeight="1">
      <c r="A14" s="59"/>
      <c r="B14" s="24"/>
      <c r="C14" s="25"/>
      <c r="D14" s="59"/>
      <c r="E14" s="24"/>
      <c r="F14" s="25"/>
      <c r="G14" s="59"/>
      <c r="H14" s="89"/>
      <c r="I14" s="25"/>
      <c r="J14" s="59"/>
      <c r="K14" s="24"/>
      <c r="L14" s="25"/>
      <c r="M14" s="59"/>
      <c r="N14" s="24"/>
      <c r="O14" s="25"/>
      <c r="P14" s="21"/>
      <c r="Q14" s="61"/>
      <c r="R14" s="22">
        <f>IF(Q13&gt;0,Q13-R$6,0)</f>
        <v>0</v>
      </c>
      <c r="S14" s="62"/>
    </row>
    <row r="15" spans="1:19" ht="12.95" customHeight="1">
      <c r="A15" s="59">
        <f>M13+3</f>
        <v>43549</v>
      </c>
      <c r="B15" s="60" t="s">
        <v>19</v>
      </c>
      <c r="C15" s="60"/>
      <c r="D15" s="59">
        <f>A15+1</f>
        <v>43550</v>
      </c>
      <c r="E15" s="60" t="s">
        <v>19</v>
      </c>
      <c r="F15" s="60"/>
      <c r="G15" s="59">
        <f>D15+1</f>
        <v>43551</v>
      </c>
      <c r="H15" s="60" t="s">
        <v>19</v>
      </c>
      <c r="I15" s="60"/>
      <c r="J15" s="59">
        <f>G15+1</f>
        <v>43552</v>
      </c>
      <c r="K15" s="60" t="s">
        <v>19</v>
      </c>
      <c r="L15" s="60"/>
      <c r="M15" s="59">
        <f>J15+1</f>
        <v>43553</v>
      </c>
      <c r="N15" s="60" t="s">
        <v>19</v>
      </c>
      <c r="O15" s="60"/>
      <c r="P15" s="16"/>
      <c r="Q15" s="61">
        <f>(IF(ISNUMBER(B16),B16,0)+IF(ISNUMBER(E16),E16,0)+IF(ISNUMBER(H16),H16,0)+IF(ISNUMBER(K16),K16,0)+IF(ISNUMBER(N16),N16,0))</f>
        <v>0</v>
      </c>
      <c r="R15" s="23"/>
      <c r="S15" s="62">
        <f>IF(R16=0,0,IF(R16&gt;0,"+ "&amp;TEXT(R16,"[hh]:mm"),"- "&amp;TEXT(ABS(R16),"[hh]:mm")))</f>
        <v>0</v>
      </c>
    </row>
    <row r="16" spans="1:19" ht="12.95" customHeight="1">
      <c r="A16" s="59"/>
      <c r="B16" s="24"/>
      <c r="C16" s="25"/>
      <c r="D16" s="59"/>
      <c r="E16" s="24"/>
      <c r="F16" s="25"/>
      <c r="G16" s="59"/>
      <c r="H16" s="24"/>
      <c r="I16" s="25"/>
      <c r="J16" s="59"/>
      <c r="K16" s="24"/>
      <c r="L16" s="25"/>
      <c r="M16" s="59"/>
      <c r="N16" s="24"/>
      <c r="O16" s="25"/>
      <c r="P16" s="21"/>
      <c r="Q16" s="61"/>
      <c r="R16" s="22">
        <f>IF(Q15&gt;0,Q15-R$6,0)</f>
        <v>0</v>
      </c>
      <c r="S16" s="62"/>
    </row>
    <row r="17" spans="1:19" ht="12.95" customHeight="1">
      <c r="A17" s="59">
        <f>M15+3</f>
        <v>43556</v>
      </c>
      <c r="B17" s="60" t="s">
        <v>19</v>
      </c>
      <c r="C17" s="60"/>
      <c r="D17" s="59">
        <f>A17+1</f>
        <v>43557</v>
      </c>
      <c r="E17" s="60" t="s">
        <v>19</v>
      </c>
      <c r="F17" s="60"/>
      <c r="G17" s="59">
        <f>D17+1</f>
        <v>43558</v>
      </c>
      <c r="H17" s="60" t="s">
        <v>19</v>
      </c>
      <c r="I17" s="60"/>
      <c r="J17" s="59">
        <f>G17+1</f>
        <v>43559</v>
      </c>
      <c r="K17" s="60" t="s">
        <v>19</v>
      </c>
      <c r="L17" s="60"/>
      <c r="M17" s="59">
        <f>J17+1</f>
        <v>43560</v>
      </c>
      <c r="N17" s="60" t="s">
        <v>19</v>
      </c>
      <c r="O17" s="60"/>
      <c r="P17" s="16"/>
      <c r="Q17" s="61">
        <f>(IF(ISNUMBER(B18),B18,0)+IF(ISNUMBER(E18),E18,0)+IF(ISNUMBER(H18),H18,0)+IF(ISNUMBER(K18),K18,0)+IF(ISNUMBER(N18),N18,0))</f>
        <v>0</v>
      </c>
      <c r="R17" s="23"/>
      <c r="S17" s="62">
        <f>IF(R18=0,0,IF(R18&gt;0,"+ "&amp;TEXT(R18,"[hh]:mm"),"- "&amp;TEXT(ABS(R18),"[hh]:mm")))</f>
        <v>0</v>
      </c>
    </row>
    <row r="18" spans="1:19" ht="12.95" customHeight="1">
      <c r="A18" s="59"/>
      <c r="B18" s="24"/>
      <c r="C18" s="25"/>
      <c r="D18" s="59"/>
      <c r="E18" s="24"/>
      <c r="F18" s="25"/>
      <c r="G18" s="59"/>
      <c r="H18" s="24"/>
      <c r="I18" s="25"/>
      <c r="J18" s="59"/>
      <c r="K18" s="24"/>
      <c r="L18" s="25"/>
      <c r="M18" s="59"/>
      <c r="N18" s="24"/>
      <c r="O18" s="25"/>
      <c r="P18" s="21"/>
      <c r="Q18" s="61"/>
      <c r="R18" s="22">
        <f>IF(Q17&gt;0,Q17-R$6,0)</f>
        <v>0</v>
      </c>
      <c r="S18" s="62"/>
    </row>
    <row r="19" spans="1:19" ht="12.95" customHeight="1">
      <c r="A19" s="59">
        <f>M17+3</f>
        <v>43563</v>
      </c>
      <c r="B19" s="60" t="s">
        <v>19</v>
      </c>
      <c r="C19" s="60"/>
      <c r="D19" s="59">
        <f>A19+1</f>
        <v>43564</v>
      </c>
      <c r="E19" s="60" t="s">
        <v>19</v>
      </c>
      <c r="F19" s="60"/>
      <c r="G19" s="59">
        <f>D19+1</f>
        <v>43565</v>
      </c>
      <c r="H19" s="60" t="s">
        <v>19</v>
      </c>
      <c r="I19" s="60"/>
      <c r="J19" s="59">
        <f>G19+1</f>
        <v>43566</v>
      </c>
      <c r="K19" s="60" t="s">
        <v>19</v>
      </c>
      <c r="L19" s="60"/>
      <c r="M19" s="59">
        <f>J19+1</f>
        <v>43567</v>
      </c>
      <c r="N19" s="60" t="s">
        <v>19</v>
      </c>
      <c r="O19" s="60"/>
      <c r="P19" s="16"/>
      <c r="Q19" s="61">
        <f>(IF(ISNUMBER(B20),B20,0)+IF(ISNUMBER(E20),E20,0)+IF(ISNUMBER(H20),H20,0)+IF(ISNUMBER(K20),K20,0)+IF(ISNUMBER(N20),N20,0))</f>
        <v>0</v>
      </c>
      <c r="R19" s="23"/>
      <c r="S19" s="62">
        <f>IF(R20=0,0,IF(R20&gt;0,"+ "&amp;TEXT(R20,"[hh]:mm"),"- "&amp;TEXT(ABS(R20),"[hh]:mm")))</f>
        <v>0</v>
      </c>
    </row>
    <row r="20" spans="1:19" ht="12.95" customHeight="1">
      <c r="A20" s="59"/>
      <c r="B20" s="24"/>
      <c r="C20" s="25"/>
      <c r="D20" s="59"/>
      <c r="E20" s="24"/>
      <c r="F20" s="25"/>
      <c r="G20" s="59"/>
      <c r="H20" s="24"/>
      <c r="I20" s="25"/>
      <c r="J20" s="59"/>
      <c r="K20" s="24"/>
      <c r="L20" s="25"/>
      <c r="M20" s="59"/>
      <c r="N20" s="24"/>
      <c r="O20" s="25"/>
      <c r="P20" s="21"/>
      <c r="Q20" s="61"/>
      <c r="R20" s="22">
        <f>IF(Q19&gt;0,Q19-R$6,0)</f>
        <v>0</v>
      </c>
      <c r="S20" s="62"/>
    </row>
    <row r="21" spans="1:19" ht="12.95" customHeight="1">
      <c r="S21" s="73"/>
    </row>
    <row r="22" spans="1:19" ht="12.95" customHeight="1">
      <c r="S22" s="73"/>
    </row>
    <row r="23" spans="1:19" ht="12.95" customHeight="1">
      <c r="S23" s="73"/>
    </row>
    <row r="24" spans="1:19" ht="12.95" customHeight="1">
      <c r="S24" s="73"/>
    </row>
    <row r="25" spans="1:19" ht="12.95" customHeight="1">
      <c r="S25" s="73"/>
    </row>
    <row r="26" spans="1:19" ht="55.5" customHeight="1">
      <c r="A26" s="64" t="s">
        <v>21</v>
      </c>
      <c r="B26" s="64"/>
      <c r="C26" s="64"/>
      <c r="D26" s="64"/>
      <c r="E26" s="64"/>
      <c r="F26" s="64"/>
      <c r="G26" s="64"/>
      <c r="H26" s="64"/>
      <c r="I26" s="64"/>
      <c r="J26" s="64"/>
      <c r="K26" s="64"/>
      <c r="L26" s="64"/>
      <c r="M26" s="64"/>
      <c r="N26" s="64"/>
      <c r="Q26" s="28" t="str">
        <f>Période_1!Q30</f>
        <v>Solde
à récupérer* pour la
période</v>
      </c>
      <c r="R26" s="29">
        <f>IF(AND((ISNUMBER(R10)),(R10&gt;0)),R10,0)+IF(AND((ISNUMBER(R12)),(R12&gt;0)),R12,0)+IF(AND((ISNUMBER(R14)),(R14&gt;0)),R14,0)+IF(AND((ISNUMBER(R16)),(R16&gt;0)),R16,0)+IF(AND((ISNUMBER(R18)),(R18&gt;0)),R18,0)+IF(AND((ISNUMBER(R20)),(R20&gt;0)),R20,0)</f>
        <v>0</v>
      </c>
      <c r="S26" s="30">
        <f>IF(R26&lt;=0,0,IF(R26&gt;0,TEXT(R26,"[hh]:mm"),"0"))</f>
        <v>0</v>
      </c>
    </row>
    <row r="27" spans="1:19" ht="12.95" customHeight="1">
      <c r="A27" s="31"/>
      <c r="B27" s="32"/>
      <c r="C27" s="32"/>
      <c r="D27" s="32"/>
      <c r="Q27" s="75"/>
      <c r="R27" s="37"/>
      <c r="S27" s="76"/>
    </row>
    <row r="28" spans="1:19" ht="26.25" customHeight="1">
      <c r="A28" s="51"/>
      <c r="B28" s="51"/>
      <c r="C28" s="51"/>
      <c r="D28" s="51"/>
      <c r="E28" s="33"/>
      <c r="F28" s="34"/>
      <c r="Q28" s="28" t="s">
        <v>31</v>
      </c>
      <c r="R28" s="79">
        <f>IF(Période_3!R31&lt;0,Période_3!R26,R26+Période_3!R26)</f>
        <v>0</v>
      </c>
      <c r="S28" s="47">
        <f>IF(R28=0,0,IF(R28&gt;0,"+ "&amp;TEXT(R28,"[hh]:mm"),"Erreur de récupération"))</f>
        <v>0</v>
      </c>
    </row>
    <row r="29" spans="1:19" ht="12.95" customHeight="1">
      <c r="A29" s="1" t="s">
        <v>23</v>
      </c>
      <c r="S29" s="73"/>
    </row>
    <row r="30" spans="1:19" ht="12.95" customHeight="1">
      <c r="A30" s="65" t="s">
        <v>24</v>
      </c>
      <c r="B30" s="65"/>
      <c r="C30" s="65"/>
      <c r="E30" s="41" t="s">
        <v>16</v>
      </c>
      <c r="F30" s="41" t="s">
        <v>25</v>
      </c>
      <c r="H30" s="41" t="s">
        <v>16</v>
      </c>
      <c r="I30" s="41" t="s">
        <v>25</v>
      </c>
      <c r="K30" s="41" t="s">
        <v>16</v>
      </c>
      <c r="L30" s="41" t="s">
        <v>25</v>
      </c>
      <c r="N30" s="41" t="s">
        <v>16</v>
      </c>
      <c r="O30" s="41" t="s">
        <v>25</v>
      </c>
      <c r="Q30" s="66" t="s">
        <v>26</v>
      </c>
      <c r="R30" s="67">
        <f>SUM(F31,I31,L31,O31)</f>
        <v>0</v>
      </c>
      <c r="S30" s="68" t="str">
        <f>IF(R30&gt;R28,"Vous tentez de récupérer trop d'heures...",TEXT(R30,"[hh]:mm"))</f>
        <v>00:00</v>
      </c>
    </row>
    <row r="31" spans="1:19" ht="40.9" customHeight="1">
      <c r="A31" s="65"/>
      <c r="B31" s="65"/>
      <c r="C31" s="65"/>
      <c r="E31" s="42"/>
      <c r="F31" s="43"/>
      <c r="G31" s="27"/>
      <c r="H31" s="42"/>
      <c r="I31" s="43"/>
      <c r="J31" s="27"/>
      <c r="K31" s="42"/>
      <c r="L31" s="43"/>
      <c r="M31" s="27"/>
      <c r="N31" s="42"/>
      <c r="O31" s="43"/>
      <c r="Q31" s="66"/>
      <c r="R31" s="67"/>
      <c r="S31" s="68"/>
    </row>
    <row r="32" spans="1:19" ht="12.95" customHeight="1">
      <c r="C32" s="26"/>
      <c r="Q32" s="44"/>
      <c r="S32" s="26"/>
    </row>
    <row r="33" spans="3:19" ht="25.9" customHeight="1">
      <c r="C33" s="26"/>
      <c r="Q33" s="45" t="s">
        <v>27</v>
      </c>
      <c r="R33" s="46">
        <f>Période_3!R31+Période_4!R26-Période_4!R30</f>
        <v>0</v>
      </c>
      <c r="S33" s="47">
        <f>IF(R33&gt;=0,R33,"Erreur de récupération")</f>
        <v>0</v>
      </c>
    </row>
    <row r="35" spans="3:19" ht="13.15" customHeight="1">
      <c r="C35" s="82" t="str">
        <f>Période_3!C33</f>
        <v>Solde à récupérer* : voir le Décret n° 2014-942 du 20 août 2014 relatif aux obligations de service des personnels enseignants du premier degré :</v>
      </c>
      <c r="D35" s="82"/>
      <c r="E35" s="82"/>
      <c r="F35" s="82"/>
      <c r="G35" s="82"/>
      <c r="H35" s="82"/>
      <c r="I35" s="82"/>
      <c r="J35" s="82"/>
      <c r="K35" s="82"/>
      <c r="L35" s="82"/>
      <c r="M35" s="82"/>
      <c r="N35" s="82"/>
      <c r="O35" s="82"/>
    </row>
    <row r="36" spans="3:19" ht="12.95" customHeight="1">
      <c r="C36" s="70" t="str">
        <f>HYPERLINK(Période_3!C34,Période_3!C34)</f>
        <v>http://www.legifrance.gouv.fr/affichTexte.do?cidTexte=JORFTEXT000029390985&amp;dateTexte=&amp;categorieLien=id</v>
      </c>
      <c r="D36" s="70"/>
      <c r="E36" s="70"/>
      <c r="F36" s="70"/>
      <c r="G36" s="70"/>
      <c r="H36" s="70"/>
      <c r="I36" s="70"/>
      <c r="J36" s="70"/>
      <c r="K36" s="70"/>
      <c r="L36" s="70"/>
      <c r="M36" s="70"/>
      <c r="N36" s="70"/>
      <c r="O36" s="70"/>
    </row>
    <row r="1048575" ht="12.75" customHeight="1"/>
    <row r="1048576" ht="12.75" customHeight="1"/>
  </sheetData>
  <mergeCells count="94">
    <mergeCell ref="C35:O35"/>
    <mergeCell ref="C36:O36"/>
    <mergeCell ref="A26:N26"/>
    <mergeCell ref="A28:D28"/>
    <mergeCell ref="A30:C31"/>
    <mergeCell ref="Q30:Q31"/>
    <mergeCell ref="R30:R31"/>
    <mergeCell ref="S30:S31"/>
    <mergeCell ref="J19:J20"/>
    <mergeCell ref="K19:L19"/>
    <mergeCell ref="M19:M20"/>
    <mergeCell ref="N19:O19"/>
    <mergeCell ref="Q19:Q20"/>
    <mergeCell ref="S19:S20"/>
    <mergeCell ref="A19:A20"/>
    <mergeCell ref="B19:C19"/>
    <mergeCell ref="D19:D20"/>
    <mergeCell ref="E19:F19"/>
    <mergeCell ref="G19:G20"/>
    <mergeCell ref="H19:I19"/>
    <mergeCell ref="J17:J18"/>
    <mergeCell ref="K17:L17"/>
    <mergeCell ref="M17:M18"/>
    <mergeCell ref="N17:O17"/>
    <mergeCell ref="Q17:Q18"/>
    <mergeCell ref="S17:S18"/>
    <mergeCell ref="A17:A18"/>
    <mergeCell ref="B17:C17"/>
    <mergeCell ref="D17:D18"/>
    <mergeCell ref="E17:F17"/>
    <mergeCell ref="G17:G18"/>
    <mergeCell ref="H17:I17"/>
    <mergeCell ref="J15:J16"/>
    <mergeCell ref="K15:L15"/>
    <mergeCell ref="M15:M16"/>
    <mergeCell ref="N15:O15"/>
    <mergeCell ref="Q15:Q16"/>
    <mergeCell ref="S15:S16"/>
    <mergeCell ref="A15:A16"/>
    <mergeCell ref="B15:C15"/>
    <mergeCell ref="D15:D16"/>
    <mergeCell ref="E15:F15"/>
    <mergeCell ref="G15:G16"/>
    <mergeCell ref="H15:I15"/>
    <mergeCell ref="J13:J14"/>
    <mergeCell ref="K13:L13"/>
    <mergeCell ref="M13:M14"/>
    <mergeCell ref="N13:O13"/>
    <mergeCell ref="Q13:Q14"/>
    <mergeCell ref="S13:S14"/>
    <mergeCell ref="A13:A14"/>
    <mergeCell ref="B13:C13"/>
    <mergeCell ref="D13:D14"/>
    <mergeCell ref="E13:F13"/>
    <mergeCell ref="G13:G14"/>
    <mergeCell ref="H13:I13"/>
    <mergeCell ref="J11:J12"/>
    <mergeCell ref="K11:L11"/>
    <mergeCell ref="M11:M12"/>
    <mergeCell ref="N11:O11"/>
    <mergeCell ref="Q11:Q12"/>
    <mergeCell ref="S11:S12"/>
    <mergeCell ref="A11:A12"/>
    <mergeCell ref="B11:C11"/>
    <mergeCell ref="D11:D12"/>
    <mergeCell ref="E11:F11"/>
    <mergeCell ref="G11:G12"/>
    <mergeCell ref="H11:I11"/>
    <mergeCell ref="J9:J10"/>
    <mergeCell ref="K9:L9"/>
    <mergeCell ref="M9:M10"/>
    <mergeCell ref="N9:O9"/>
    <mergeCell ref="Q9:Q10"/>
    <mergeCell ref="S9:S10"/>
    <mergeCell ref="A9:A10"/>
    <mergeCell ref="B9:C9"/>
    <mergeCell ref="D9:D10"/>
    <mergeCell ref="E9:F9"/>
    <mergeCell ref="G9:G10"/>
    <mergeCell ref="H9:I9"/>
    <mergeCell ref="A4:C4"/>
    <mergeCell ref="D4:K4"/>
    <mergeCell ref="A6:N6"/>
    <mergeCell ref="A7:C7"/>
    <mergeCell ref="D7:F7"/>
    <mergeCell ref="G7:I7"/>
    <mergeCell ref="J7:L7"/>
    <mergeCell ref="M7:O7"/>
    <mergeCell ref="A1:C1"/>
    <mergeCell ref="D1:K1"/>
    <mergeCell ref="A2:C2"/>
    <mergeCell ref="D2:K2"/>
    <mergeCell ref="A3:C3"/>
    <mergeCell ref="D3:K3"/>
  </mergeCells>
  <conditionalFormatting sqref="R10 R12 R14 R16 R18 R20 R26 R28">
    <cfRule type="cellIs" dxfId="29" priority="3" stopIfTrue="1" operator="lessThanOrEqual">
      <formula>0</formula>
    </cfRule>
  </conditionalFormatting>
  <conditionalFormatting sqref="B9 E9 H9 K9 N9 P9 B11 E11 H11 K11 N11 P11 B13 E13 H13 K13 N13 P13 B15 E15 H15 K15 N15 P15 B17 E17 H17 K17 N17 P17 B19 E19 H19 K19 N19 P19">
    <cfRule type="cellIs" dxfId="28" priority="1" stopIfTrue="1" operator="equal">
      <formula>"école"</formula>
    </cfRule>
  </conditionalFormatting>
  <conditionalFormatting sqref="S28">
    <cfRule type="cellIs" dxfId="27" priority="45" stopIfTrue="1" operator="equal">
      <formula>"Erreur de récupération"</formula>
    </cfRule>
  </conditionalFormatting>
  <conditionalFormatting sqref="R10 R12 R14 R16 R18 R20 R26 R28">
    <cfRule type="cellIs" dxfId="26" priority="2" stopIfTrue="1" operator="greaterThan">
      <formula>0</formula>
    </cfRule>
  </conditionalFormatting>
  <conditionalFormatting sqref="S9 S11 S13 S15 S17 S19">
    <cfRule type="expression" dxfId="25" priority="41" stopIfTrue="1">
      <formula>IF(R10&lt;=0,1,0)</formula>
    </cfRule>
  </conditionalFormatting>
  <conditionalFormatting sqref="S9 S11 S13 S15 S17 S19">
    <cfRule type="expression" dxfId="24" priority="40" stopIfTrue="1">
      <formula>IF(R10&gt;0,1,0)</formula>
    </cfRule>
  </conditionalFormatting>
  <conditionalFormatting sqref="S26">
    <cfRule type="expression" dxfId="23" priority="43" stopIfTrue="1">
      <formula>IF(R26&lt;=0,1,0)</formula>
    </cfRule>
  </conditionalFormatting>
  <conditionalFormatting sqref="S26">
    <cfRule type="expression" dxfId="22" priority="42" stopIfTrue="1">
      <formula>IF(R26&gt;0,1,0)</formula>
    </cfRule>
  </conditionalFormatting>
  <conditionalFormatting sqref="S28">
    <cfRule type="expression" dxfId="21" priority="46" stopIfTrue="1">
      <formula>IF(R28&lt;=0,1,0)</formula>
    </cfRule>
  </conditionalFormatting>
  <conditionalFormatting sqref="S28">
    <cfRule type="expression" dxfId="20" priority="44" stopIfTrue="1">
      <formula>IF(R28&gt;0,1,0)</formula>
    </cfRule>
  </conditionalFormatting>
  <conditionalFormatting sqref="S30">
    <cfRule type="expression" dxfId="19" priority="48" stopIfTrue="1">
      <formula>IF(R30&lt;=R28,1,0)</formula>
    </cfRule>
  </conditionalFormatting>
  <conditionalFormatting sqref="S30">
    <cfRule type="expression" dxfId="18" priority="47" stopIfTrue="1">
      <formula>IF(R30&gt;R28,1,0)</formula>
    </cfRule>
  </conditionalFormatting>
  <conditionalFormatting sqref="S33">
    <cfRule type="expression" dxfId="17" priority="49" stopIfTrue="1">
      <formula>IF(R33&lt;&gt;0,1,0)</formula>
    </cfRule>
  </conditionalFormatting>
  <conditionalFormatting sqref="S33">
    <cfRule type="expression" dxfId="16" priority="50" stopIfTrue="1">
      <formula>IF(R33=0,1,0)</formula>
    </cfRule>
  </conditionalFormatting>
  <dataValidations count="4">
    <dataValidation type="time" allowBlank="1" showErrorMessage="1" errorTitle="Erreur de saisie" error="Soit le format horaire n'est pas respecté, soit l'horaire saisi est ... impossible pour une journée..." sqref="B10 E10 H10 K10 N10 B12 E12 H12 K12 N12 B14 E14 H14 K14 N14 B16 E16 H16 K16 N16 B18 E18 H18 K18 N18 B20 E20 H20 K20 N20 F28">
      <formula1>0.0416666666666667</formula1>
      <formula2>0.25</formula2>
    </dataValidation>
    <dataValidation allowBlank="1" errorTitle="Erreur de saisie" error="Soit le format horaire n'est pas respecté, soit l'horaire saisi est ... impossible pour une journée..." sqref="C10 F10 I10 L10 O10 C12 F12 I12 L12 O12 C14 F14 I14 L14 O14 C16 F16 I16 L16 O16 C18 F18 I18 L18 O18 C20 F20 I20 L20 O20"/>
    <dataValidation type="date" allowBlank="1" showInputMessage="1" showErrorMessage="1" errorTitle="Erreur de saisie ?" error="Le format de date (jj/mm/aa) n'a pas été respecté" promptTitle="Date" prompt="Saisir la date au format : jj/mm/aa ou jj/mm/aaaa" sqref="E31 H31 K31 N31">
      <formula1>41883</formula1>
      <formula2>55032</formula2>
    </dataValidation>
    <dataValidation type="time" operator="lessThanOrEqual" allowBlank="1" showInputMessage="1" showErrorMessage="1" errorTitle="Erreur de saisie ?" error="Soit le nombre d'heures est trop élevé pour une journée..._x000a_Soit le format horaire (hh:mm) n'a pas été respecté" promptTitle="Heures récupérées" prompt="Saisir les heures récupérées au format : hh:mm" sqref="F31 I31 L31 O31">
      <formula1>0.25</formula1>
    </dataValidation>
  </dataValidations>
  <pageMargins left="0.39370078740157505" right="0.39370078740157505" top="1.181102362204725" bottom="1.181102362204725" header="0.78740157480314998" footer="0.78740157480314998"/>
  <pageSetup paperSize="0" fitToWidth="0" fitToHeight="0" orientation="landscape" horizontalDpi="0" verticalDpi="0" copies="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baseColWidth="10" defaultRowHeight="12.95" customHeight="1"/>
  <cols>
    <col min="1" max="1" width="5.125" customWidth="1"/>
    <col min="2" max="3" width="9.875" customWidth="1"/>
    <col min="4" max="4" width="5.125" customWidth="1"/>
    <col min="5" max="6" width="9.875" customWidth="1"/>
    <col min="7" max="7" width="5.125" customWidth="1"/>
    <col min="8" max="9" width="9.875" customWidth="1"/>
    <col min="10" max="10" width="5.125" customWidth="1"/>
    <col min="11" max="12" width="9.875" customWidth="1"/>
    <col min="13" max="13" width="5.125" customWidth="1"/>
    <col min="14" max="15" width="9.875" customWidth="1"/>
    <col min="16" max="16" width="1.5" customWidth="1"/>
    <col min="17" max="17" width="11.625" customWidth="1"/>
    <col min="18" max="18" width="10.625" hidden="1" customWidth="1"/>
    <col min="19" max="19" width="11.875" customWidth="1"/>
    <col min="20" max="1024" width="9.875" customWidth="1"/>
    <col min="1025" max="1025" width="11" customWidth="1"/>
  </cols>
  <sheetData>
    <row r="1" spans="1:19" ht="15" customHeight="1">
      <c r="A1" s="80" t="s">
        <v>0</v>
      </c>
      <c r="B1" s="80"/>
      <c r="C1" s="80"/>
      <c r="D1" s="81" t="str">
        <f>IF(ISBLANK(Période_1!D1:K1),"",Période_1!D1:K1)</f>
        <v/>
      </c>
      <c r="E1" s="81"/>
      <c r="F1" s="81"/>
      <c r="G1" s="81"/>
      <c r="H1" s="81"/>
      <c r="I1" s="81"/>
      <c r="J1" s="81"/>
      <c r="K1" s="81"/>
      <c r="N1" s="1" t="str">
        <f>Période_1!N1</f>
        <v>SNUipp-FSU Ain</v>
      </c>
      <c r="Q1" s="1"/>
      <c r="R1" s="1"/>
    </row>
    <row r="2" spans="1:19" ht="15" customHeight="1">
      <c r="A2" s="80" t="s">
        <v>2</v>
      </c>
      <c r="B2" s="80"/>
      <c r="C2" s="80"/>
      <c r="D2" s="81" t="str">
        <f>IF(ISBLANK(Période_1!D2:K2),"",Période_1!D2:K2)</f>
        <v/>
      </c>
      <c r="E2" s="81"/>
      <c r="F2" s="81"/>
      <c r="G2" s="81"/>
      <c r="H2" s="81"/>
      <c r="I2" s="81"/>
      <c r="J2" s="81"/>
      <c r="K2" s="81"/>
      <c r="N2" s="72" t="str">
        <f>HYPERLINK("mailto:" &amp; Période_4!N2,Période_4!N2)</f>
        <v>snu01@snuipp.fr</v>
      </c>
      <c r="Q2" s="72"/>
      <c r="R2" s="72"/>
    </row>
    <row r="3" spans="1:19" ht="15" customHeight="1">
      <c r="A3" s="80" t="s">
        <v>4</v>
      </c>
      <c r="B3" s="80"/>
      <c r="C3" s="80"/>
      <c r="D3" s="81" t="str">
        <f>IF(ISBLANK(Période_1!D3:K3),"",Période_1!D3:K3)</f>
        <v/>
      </c>
      <c r="E3" s="81"/>
      <c r="F3" s="81"/>
      <c r="G3" s="81"/>
      <c r="H3" s="81"/>
      <c r="I3" s="81"/>
      <c r="J3" s="81"/>
      <c r="K3" s="81"/>
      <c r="N3" s="73" t="str">
        <f>Période_1!N3</f>
        <v>04 74 32 61 20</v>
      </c>
    </row>
    <row r="4" spans="1:19" ht="15" customHeight="1">
      <c r="A4" s="80" t="s">
        <v>6</v>
      </c>
      <c r="B4" s="80"/>
      <c r="C4" s="80"/>
      <c r="D4" s="81" t="str">
        <f>IF(ISBLANK(Période_1!D4:K4),"",Période_1!D4:K4)</f>
        <v/>
      </c>
      <c r="E4" s="81"/>
      <c r="F4" s="81"/>
      <c r="G4" s="81"/>
      <c r="H4" s="81"/>
      <c r="I4" s="81"/>
      <c r="J4" s="81"/>
      <c r="K4" s="81"/>
      <c r="N4" s="73" t="str">
        <f>Période_1!N4</f>
        <v>http://01.snuipp.fr/</v>
      </c>
    </row>
    <row r="5" spans="1:19" ht="12.95" customHeight="1">
      <c r="A5" s="6"/>
      <c r="B5" s="6"/>
      <c r="C5" s="6"/>
      <c r="D5" s="7"/>
      <c r="E5" s="7"/>
      <c r="F5" s="7"/>
      <c r="G5" s="7"/>
      <c r="H5" s="7"/>
      <c r="I5" s="7"/>
      <c r="J5" s="7"/>
      <c r="K5" s="7"/>
      <c r="R5" s="46">
        <v>0.25</v>
      </c>
    </row>
    <row r="6" spans="1:19" ht="21" customHeight="1">
      <c r="A6" s="54" t="s">
        <v>34</v>
      </c>
      <c r="B6" s="54"/>
      <c r="C6" s="54"/>
      <c r="D6" s="54"/>
      <c r="E6" s="54"/>
      <c r="F6" s="54"/>
      <c r="G6" s="54"/>
      <c r="H6" s="54"/>
      <c r="I6" s="54"/>
      <c r="J6" s="54"/>
      <c r="K6" s="54"/>
      <c r="L6" s="54"/>
      <c r="M6" s="54"/>
      <c r="N6" s="54"/>
      <c r="O6" s="8"/>
      <c r="P6" s="8"/>
      <c r="Q6" s="27"/>
      <c r="R6" s="10">
        <v>1</v>
      </c>
      <c r="S6" s="9"/>
    </row>
    <row r="7" spans="1:19" s="1" customFormat="1" ht="52.7" customHeight="1">
      <c r="A7" s="55" t="s">
        <v>9</v>
      </c>
      <c r="B7" s="55"/>
      <c r="C7" s="55"/>
      <c r="D7" s="55" t="s">
        <v>10</v>
      </c>
      <c r="E7" s="55"/>
      <c r="F7" s="55"/>
      <c r="G7" s="56" t="s">
        <v>11</v>
      </c>
      <c r="H7" s="56"/>
      <c r="I7" s="56"/>
      <c r="J7" s="55" t="s">
        <v>12</v>
      </c>
      <c r="K7" s="55"/>
      <c r="L7" s="55"/>
      <c r="M7" s="55" t="s">
        <v>13</v>
      </c>
      <c r="N7" s="55"/>
      <c r="O7" s="55"/>
      <c r="P7" s="14"/>
      <c r="Q7" s="13" t="s">
        <v>14</v>
      </c>
      <c r="R7" s="90"/>
      <c r="S7" s="13" t="s">
        <v>15</v>
      </c>
    </row>
    <row r="8" spans="1:19" s="14" customFormat="1" ht="12.95" customHeight="1">
      <c r="A8" s="15" t="s">
        <v>16</v>
      </c>
      <c r="B8" s="15" t="s">
        <v>17</v>
      </c>
      <c r="C8" s="15" t="s">
        <v>18</v>
      </c>
      <c r="D8" s="15" t="s">
        <v>16</v>
      </c>
      <c r="E8" s="15" t="s">
        <v>17</v>
      </c>
      <c r="F8" s="15" t="s">
        <v>18</v>
      </c>
      <c r="G8" s="15" t="s">
        <v>16</v>
      </c>
      <c r="H8" s="15" t="s">
        <v>17</v>
      </c>
      <c r="I8" s="15" t="s">
        <v>18</v>
      </c>
      <c r="J8" s="15" t="s">
        <v>16</v>
      </c>
      <c r="K8" s="15" t="s">
        <v>17</v>
      </c>
      <c r="L8" s="15" t="s">
        <v>18</v>
      </c>
      <c r="M8" s="15" t="s">
        <v>16</v>
      </c>
      <c r="N8" s="15" t="s">
        <v>17</v>
      </c>
      <c r="O8" s="15" t="s">
        <v>18</v>
      </c>
      <c r="P8" s="12"/>
      <c r="Q8" s="13"/>
      <c r="R8" s="13"/>
      <c r="S8" s="13"/>
    </row>
    <row r="9" spans="1:19" ht="12.95" customHeight="1">
      <c r="A9" s="59">
        <v>43584</v>
      </c>
      <c r="B9" s="60" t="s">
        <v>19</v>
      </c>
      <c r="C9" s="60"/>
      <c r="D9" s="59">
        <f>A9+1</f>
        <v>43585</v>
      </c>
      <c r="E9" s="60" t="s">
        <v>19</v>
      </c>
      <c r="F9" s="60"/>
      <c r="G9" s="59">
        <f>D9+1</f>
        <v>43586</v>
      </c>
      <c r="H9" s="60" t="s">
        <v>19</v>
      </c>
      <c r="I9" s="60"/>
      <c r="J9" s="59">
        <f>G9+1</f>
        <v>43587</v>
      </c>
      <c r="K9" s="60" t="s">
        <v>19</v>
      </c>
      <c r="L9" s="60"/>
      <c r="M9" s="59">
        <f>J9+1</f>
        <v>43588</v>
      </c>
      <c r="N9" s="60" t="s">
        <v>19</v>
      </c>
      <c r="O9" s="60"/>
      <c r="P9" s="91"/>
      <c r="Q9" s="61">
        <f>(IF(ISNUMBER(B10),B10,0)+IF(ISNUMBER(E10),E10,0)+IF(ISNUMBER(H10),H10,0)+IF(ISNUMBER(K10),K10,0)+IF(ISNUMBER(N10),N10,0))</f>
        <v>0</v>
      </c>
      <c r="R9" s="92"/>
      <c r="S9" s="62">
        <f>IF(R10=0,0,IF(R10&gt;0,"+ "&amp;TEXT(R10,"[hh]:mm"),"- "&amp;TEXT(ABS(R10),"[hh]:mm")))</f>
        <v>0</v>
      </c>
    </row>
    <row r="10" spans="1:19" ht="12.95" customHeight="1">
      <c r="A10" s="59"/>
      <c r="B10" s="24"/>
      <c r="C10" s="25"/>
      <c r="D10" s="59"/>
      <c r="E10" s="24"/>
      <c r="F10" s="25"/>
      <c r="G10" s="59"/>
      <c r="H10" s="24"/>
      <c r="I10" s="25"/>
      <c r="J10" s="59"/>
      <c r="K10" s="24"/>
      <c r="L10" s="25"/>
      <c r="M10" s="59"/>
      <c r="N10" s="24"/>
      <c r="O10" s="25"/>
      <c r="P10" s="27"/>
      <c r="Q10" s="61"/>
      <c r="R10" s="74">
        <f>IF(Q9&gt;0,Q9-R$6,0)</f>
        <v>0</v>
      </c>
      <c r="S10" s="62"/>
    </row>
    <row r="11" spans="1:19" ht="12.95" customHeight="1">
      <c r="A11" s="59">
        <f>M9+3</f>
        <v>43591</v>
      </c>
      <c r="B11" s="60" t="s">
        <v>19</v>
      </c>
      <c r="C11" s="60"/>
      <c r="D11" s="59">
        <f>A11+1</f>
        <v>43592</v>
      </c>
      <c r="E11" s="60" t="s">
        <v>19</v>
      </c>
      <c r="F11" s="60"/>
      <c r="G11" s="59">
        <f>D11+1</f>
        <v>43593</v>
      </c>
      <c r="H11" s="60" t="s">
        <v>19</v>
      </c>
      <c r="I11" s="60"/>
      <c r="J11" s="59">
        <f>G11+1</f>
        <v>43594</v>
      </c>
      <c r="K11" s="60" t="s">
        <v>19</v>
      </c>
      <c r="L11" s="60"/>
      <c r="M11" s="59">
        <f>J11+1</f>
        <v>43595</v>
      </c>
      <c r="N11" s="60" t="s">
        <v>19</v>
      </c>
      <c r="O11" s="60"/>
      <c r="P11" s="91"/>
      <c r="Q11" s="61">
        <f>(IF(ISNUMBER(B12),B12,0)+IF(ISNUMBER(E12),E12,0)+IF(ISNUMBER(H12),H12,0)+IF(ISNUMBER(K12),K12,0)+IF(ISNUMBER(N12),N12,0))</f>
        <v>0</v>
      </c>
      <c r="R11" s="92"/>
      <c r="S11" s="62">
        <f>IF(R12=0,0,IF(R12&gt;0,"+ "&amp;TEXT(R12,"[hh]:mm"),"- "&amp;TEXT(ABS(R12),"[hh]:mm")))</f>
        <v>0</v>
      </c>
    </row>
    <row r="12" spans="1:19" ht="12.95" customHeight="1">
      <c r="A12" s="59"/>
      <c r="B12" s="24"/>
      <c r="C12" s="25"/>
      <c r="D12" s="59"/>
      <c r="E12" s="24"/>
      <c r="F12" s="25"/>
      <c r="G12" s="59"/>
      <c r="H12" s="24"/>
      <c r="I12" s="25"/>
      <c r="J12" s="59"/>
      <c r="K12" s="24"/>
      <c r="L12" s="25"/>
      <c r="M12" s="59"/>
      <c r="N12" s="24"/>
      <c r="O12" s="25"/>
      <c r="P12" s="27"/>
      <c r="Q12" s="61"/>
      <c r="R12" s="74">
        <f>IF(Q11&gt;0,Q11-R$6,0)</f>
        <v>0</v>
      </c>
      <c r="S12" s="62"/>
    </row>
    <row r="13" spans="1:19" ht="12.95" customHeight="1">
      <c r="A13" s="59">
        <f>M11+3</f>
        <v>43598</v>
      </c>
      <c r="B13" s="60" t="s">
        <v>19</v>
      </c>
      <c r="C13" s="60"/>
      <c r="D13" s="59">
        <f>A13+1</f>
        <v>43599</v>
      </c>
      <c r="E13" s="60" t="s">
        <v>19</v>
      </c>
      <c r="F13" s="60"/>
      <c r="G13" s="59">
        <f>D13+1</f>
        <v>43600</v>
      </c>
      <c r="H13" s="60" t="s">
        <v>19</v>
      </c>
      <c r="I13" s="60"/>
      <c r="J13" s="59">
        <f>G13+1</f>
        <v>43601</v>
      </c>
      <c r="K13" s="60" t="s">
        <v>19</v>
      </c>
      <c r="L13" s="60"/>
      <c r="M13" s="59">
        <f>J13+1</f>
        <v>43602</v>
      </c>
      <c r="N13" s="60" t="s">
        <v>19</v>
      </c>
      <c r="O13" s="60"/>
      <c r="P13" s="91"/>
      <c r="Q13" s="61">
        <f>(IF(ISNUMBER(B14),B14,0)+IF(ISNUMBER(E14),E14,0)+IF(ISNUMBER(H14),H14,0)+IF(ISNUMBER(K14),K14,0)+IF(ISNUMBER(N14),N14,0))</f>
        <v>0</v>
      </c>
      <c r="R13" s="93"/>
      <c r="S13" s="62">
        <f>IF(R14=0,0,IF(R14&gt;0,"+ "&amp;TEXT(R14,"[hh]:mm"),"- "&amp;TEXT(ABS(R14),"[hh]:mm")))</f>
        <v>0</v>
      </c>
    </row>
    <row r="14" spans="1:19" ht="12.95" customHeight="1">
      <c r="A14" s="59"/>
      <c r="B14" s="24"/>
      <c r="C14" s="25"/>
      <c r="D14" s="59"/>
      <c r="E14" s="24"/>
      <c r="F14" s="25"/>
      <c r="G14" s="59"/>
      <c r="H14" s="24"/>
      <c r="I14" s="25"/>
      <c r="J14" s="59"/>
      <c r="K14" s="24"/>
      <c r="L14" s="25"/>
      <c r="M14" s="59"/>
      <c r="N14" s="24"/>
      <c r="O14" s="25"/>
      <c r="P14" s="27"/>
      <c r="Q14" s="61"/>
      <c r="R14" s="74">
        <f>IF(Q13&gt;0,Q13-R$6,0)</f>
        <v>0</v>
      </c>
      <c r="S14" s="62"/>
    </row>
    <row r="15" spans="1:19" ht="12.95" customHeight="1">
      <c r="A15" s="59">
        <f>M13+3</f>
        <v>43605</v>
      </c>
      <c r="B15" s="60" t="s">
        <v>19</v>
      </c>
      <c r="C15" s="60"/>
      <c r="D15" s="59">
        <f>A15+1</f>
        <v>43606</v>
      </c>
      <c r="E15" s="60" t="s">
        <v>19</v>
      </c>
      <c r="F15" s="60"/>
      <c r="G15" s="59">
        <f>D15+1</f>
        <v>43607</v>
      </c>
      <c r="H15" s="60" t="s">
        <v>19</v>
      </c>
      <c r="I15" s="60"/>
      <c r="J15" s="59">
        <f>G15+1</f>
        <v>43608</v>
      </c>
      <c r="K15" s="60" t="s">
        <v>19</v>
      </c>
      <c r="L15" s="60"/>
      <c r="M15" s="59">
        <f>J15+1</f>
        <v>43609</v>
      </c>
      <c r="N15" s="60" t="s">
        <v>19</v>
      </c>
      <c r="O15" s="60"/>
      <c r="P15" s="91"/>
      <c r="Q15" s="61">
        <f>(IF(ISNUMBER(B16),B16,0)+IF(ISNUMBER(E16),E16,0)+IF(ISNUMBER(H16),H16,0)+IF(ISNUMBER(K16),K16,0)+IF(ISNUMBER(N16),N16,0))</f>
        <v>0</v>
      </c>
      <c r="R15" s="93"/>
      <c r="S15" s="62">
        <f>IF(R16=0,0,IF(R16&gt;0,"+ "&amp;TEXT(R16,"[hh]:mm"),"- "&amp;TEXT(ABS(R16),"[hh]:mm")))</f>
        <v>0</v>
      </c>
    </row>
    <row r="16" spans="1:19" ht="12.95" customHeight="1">
      <c r="A16" s="59"/>
      <c r="B16" s="24"/>
      <c r="C16" s="25"/>
      <c r="D16" s="59"/>
      <c r="E16" s="24"/>
      <c r="F16" s="25"/>
      <c r="G16" s="59"/>
      <c r="H16" s="24"/>
      <c r="I16" s="25"/>
      <c r="J16" s="59"/>
      <c r="K16" s="24"/>
      <c r="L16" s="25"/>
      <c r="M16" s="59"/>
      <c r="N16" s="24"/>
      <c r="O16" s="25"/>
      <c r="P16" s="27"/>
      <c r="Q16" s="61"/>
      <c r="R16" s="74">
        <f>IF(Q15&gt;0,Q15-R$6,0)</f>
        <v>0</v>
      </c>
      <c r="S16" s="62"/>
    </row>
    <row r="17" spans="1:19" ht="12.95" customHeight="1">
      <c r="A17" s="59">
        <f>M15+3</f>
        <v>43612</v>
      </c>
      <c r="B17" s="60" t="s">
        <v>19</v>
      </c>
      <c r="C17" s="60"/>
      <c r="D17" s="59">
        <f>A17+1</f>
        <v>43613</v>
      </c>
      <c r="E17" s="60" t="s">
        <v>19</v>
      </c>
      <c r="F17" s="60"/>
      <c r="G17" s="59">
        <f>D17+1</f>
        <v>43614</v>
      </c>
      <c r="H17" s="60" t="s">
        <v>19</v>
      </c>
      <c r="I17" s="60"/>
      <c r="J17" s="59">
        <f>G17+1</f>
        <v>43615</v>
      </c>
      <c r="K17" s="60" t="s">
        <v>19</v>
      </c>
      <c r="L17" s="60"/>
      <c r="M17" s="59">
        <f>J17+1</f>
        <v>43616</v>
      </c>
      <c r="N17" s="60" t="s">
        <v>19</v>
      </c>
      <c r="O17" s="60"/>
      <c r="P17" s="91"/>
      <c r="Q17" s="61">
        <f>(IF(ISNUMBER(B18),B18,0)+IF(ISNUMBER(E18),E18,0)+IF(ISNUMBER(H18),H18,0)+IF(ISNUMBER(K18),K18,0)+IF(ISNUMBER(N18),N18,0))</f>
        <v>0</v>
      </c>
      <c r="R17" s="93"/>
      <c r="S17" s="62">
        <f>IF(R18=0,0,IF(R18&gt;0,"+ "&amp;TEXT(R18,"[hh]:mm"),"- "&amp;TEXT(ABS(R18),"[hh]:mm")))</f>
        <v>0</v>
      </c>
    </row>
    <row r="18" spans="1:19" ht="12.95" customHeight="1">
      <c r="A18" s="59"/>
      <c r="B18" s="24"/>
      <c r="C18" s="25"/>
      <c r="D18" s="59"/>
      <c r="E18" s="24"/>
      <c r="F18" s="25"/>
      <c r="G18" s="59"/>
      <c r="H18" s="24"/>
      <c r="I18" s="25"/>
      <c r="J18" s="59"/>
      <c r="K18" s="63" t="s">
        <v>35</v>
      </c>
      <c r="L18" s="63"/>
      <c r="M18" s="59"/>
      <c r="N18" s="63" t="s">
        <v>35</v>
      </c>
      <c r="O18" s="63"/>
      <c r="P18" s="27"/>
      <c r="Q18" s="61"/>
      <c r="R18" s="74">
        <f>IF(Q17&gt;0,Q17-R$6,0)</f>
        <v>0</v>
      </c>
      <c r="S18" s="62"/>
    </row>
    <row r="19" spans="1:19" ht="12.95" customHeight="1">
      <c r="A19" s="59">
        <f>M17+3</f>
        <v>43619</v>
      </c>
      <c r="B19" s="60" t="s">
        <v>19</v>
      </c>
      <c r="C19" s="60"/>
      <c r="D19" s="59">
        <f>A19+1</f>
        <v>43620</v>
      </c>
      <c r="E19" s="60" t="s">
        <v>19</v>
      </c>
      <c r="F19" s="60"/>
      <c r="G19" s="59">
        <f>D19+1</f>
        <v>43621</v>
      </c>
      <c r="H19" s="60" t="s">
        <v>19</v>
      </c>
      <c r="I19" s="60"/>
      <c r="J19" s="59">
        <f>G19+1</f>
        <v>43622</v>
      </c>
      <c r="K19" s="60" t="s">
        <v>19</v>
      </c>
      <c r="L19" s="60"/>
      <c r="M19" s="59">
        <f>J19+1</f>
        <v>43623</v>
      </c>
      <c r="N19" s="60" t="s">
        <v>19</v>
      </c>
      <c r="O19" s="60"/>
      <c r="P19" s="91"/>
      <c r="Q19" s="61">
        <f>(IF(ISNUMBER(B20),B20,0)+IF(ISNUMBER(E20),E20,0)+IF(ISNUMBER(H20),H20,0)+IF(ISNUMBER(K20),K20,0)+IF(ISNUMBER(N20),N20,0))</f>
        <v>0</v>
      </c>
      <c r="R19" s="93"/>
      <c r="S19" s="62">
        <f>IF(R20=0,0,IF(R20&gt;0,"+ "&amp;TEXT(R20,"[hh]:mm"),"- "&amp;TEXT(ABS(R20),"[hh]:mm")))</f>
        <v>0</v>
      </c>
    </row>
    <row r="20" spans="1:19" ht="12.95" customHeight="1">
      <c r="A20" s="59"/>
      <c r="B20" s="24"/>
      <c r="C20" s="25"/>
      <c r="D20" s="59"/>
      <c r="E20" s="24"/>
      <c r="F20" s="25"/>
      <c r="G20" s="59"/>
      <c r="H20" s="24"/>
      <c r="I20" s="25"/>
      <c r="J20" s="59"/>
      <c r="K20" s="24"/>
      <c r="L20" s="25"/>
      <c r="M20" s="59"/>
      <c r="N20" s="24"/>
      <c r="O20" s="25"/>
      <c r="P20" s="27"/>
      <c r="Q20" s="61"/>
      <c r="R20" s="74">
        <f>IF(Q19&gt;0,Q19-R$6,0)</f>
        <v>0</v>
      </c>
      <c r="S20" s="62"/>
    </row>
    <row r="21" spans="1:19" ht="12.95" customHeight="1">
      <c r="A21" s="59">
        <f>M19+3</f>
        <v>43626</v>
      </c>
      <c r="B21" s="60" t="s">
        <v>19</v>
      </c>
      <c r="C21" s="60"/>
      <c r="D21" s="59">
        <f>A21+1</f>
        <v>43627</v>
      </c>
      <c r="E21" s="60" t="s">
        <v>19</v>
      </c>
      <c r="F21" s="60"/>
      <c r="G21" s="59">
        <f>D21+1</f>
        <v>43628</v>
      </c>
      <c r="H21" s="60" t="s">
        <v>19</v>
      </c>
      <c r="I21" s="60"/>
      <c r="J21" s="59">
        <f>G21+1</f>
        <v>43629</v>
      </c>
      <c r="K21" s="60" t="s">
        <v>19</v>
      </c>
      <c r="L21" s="60"/>
      <c r="M21" s="59">
        <f>J21+1</f>
        <v>43630</v>
      </c>
      <c r="N21" s="60" t="s">
        <v>19</v>
      </c>
      <c r="O21" s="60"/>
      <c r="P21" s="91"/>
      <c r="Q21" s="61">
        <f>(IF(ISNUMBER(B22),B22,0)+IF(ISNUMBER(E22),E22,0)+IF(ISNUMBER(H22),H22,0)+IF(ISNUMBER(K22),K22,0)+IF(ISNUMBER(N22),N22,0))</f>
        <v>0</v>
      </c>
      <c r="R21" s="93"/>
      <c r="S21" s="62">
        <f>IF(R22=0,0,IF(R22&gt;0,"+ "&amp;TEXT(R22,"[hh]:mm"),"- "&amp;TEXT(ABS(R22),"[hh]:mm")))</f>
        <v>0</v>
      </c>
    </row>
    <row r="22" spans="1:19" ht="12.95" customHeight="1">
      <c r="A22" s="59"/>
      <c r="B22" s="63" t="s">
        <v>35</v>
      </c>
      <c r="C22" s="63"/>
      <c r="D22" s="59"/>
      <c r="E22" s="24"/>
      <c r="F22" s="25"/>
      <c r="G22" s="59"/>
      <c r="H22" s="24"/>
      <c r="I22" s="25"/>
      <c r="J22" s="59"/>
      <c r="K22" s="94"/>
      <c r="L22" s="25"/>
      <c r="M22" s="59"/>
      <c r="N22" s="24"/>
      <c r="O22" s="25"/>
      <c r="P22" s="27"/>
      <c r="Q22" s="61"/>
      <c r="R22" s="74">
        <f>IF(Q21&gt;0,Q21-R$6,0)</f>
        <v>0</v>
      </c>
      <c r="S22" s="62"/>
    </row>
    <row r="23" spans="1:19" ht="12.95" customHeight="1">
      <c r="A23" s="59">
        <f>M21+3</f>
        <v>43633</v>
      </c>
      <c r="B23" s="60" t="s">
        <v>19</v>
      </c>
      <c r="C23" s="60"/>
      <c r="D23" s="59">
        <f>A23+1</f>
        <v>43634</v>
      </c>
      <c r="E23" s="60" t="s">
        <v>19</v>
      </c>
      <c r="F23" s="60"/>
      <c r="G23" s="59">
        <f>D23+1</f>
        <v>43635</v>
      </c>
      <c r="H23" s="60" t="s">
        <v>19</v>
      </c>
      <c r="I23" s="60"/>
      <c r="J23" s="59">
        <f>G23+1</f>
        <v>43636</v>
      </c>
      <c r="K23" s="60" t="s">
        <v>19</v>
      </c>
      <c r="L23" s="60"/>
      <c r="M23" s="59">
        <f>J23+1</f>
        <v>43637</v>
      </c>
      <c r="N23" s="60" t="s">
        <v>19</v>
      </c>
      <c r="O23" s="60"/>
      <c r="P23" s="91"/>
      <c r="Q23" s="61">
        <f>(IF(ISNUMBER(B24),B24,0)+IF(ISNUMBER(E24),E24,0)+IF(ISNUMBER(H24),H24,0)+IF(ISNUMBER(K24),K24,0)+IF(ISNUMBER(N24),N24,0))</f>
        <v>0</v>
      </c>
      <c r="R23" s="93"/>
      <c r="S23" s="62">
        <f>IF(R24=0,0,IF(R24&gt;0,"+ "&amp;TEXT(R24,"[hh]:mm"),"- "&amp;TEXT(ABS(R24),"[hh]:mm")))</f>
        <v>0</v>
      </c>
    </row>
    <row r="24" spans="1:19" ht="12.95" customHeight="1">
      <c r="A24" s="59"/>
      <c r="B24" s="24"/>
      <c r="C24" s="25"/>
      <c r="D24" s="59"/>
      <c r="E24" s="24"/>
      <c r="F24" s="25"/>
      <c r="G24" s="59"/>
      <c r="H24" s="24"/>
      <c r="I24" s="25"/>
      <c r="J24" s="59"/>
      <c r="K24" s="94"/>
      <c r="L24" s="25"/>
      <c r="M24" s="59"/>
      <c r="N24" s="24"/>
      <c r="O24" s="25"/>
      <c r="P24" s="27"/>
      <c r="Q24" s="61"/>
      <c r="R24" s="74">
        <f>IF(Q23&gt;0,Q23-R$6,0)</f>
        <v>0</v>
      </c>
      <c r="S24" s="62"/>
    </row>
    <row r="25" spans="1:19" ht="12.95" customHeight="1">
      <c r="A25" s="59">
        <f>M23+3</f>
        <v>43640</v>
      </c>
      <c r="B25" s="60" t="s">
        <v>19</v>
      </c>
      <c r="C25" s="60"/>
      <c r="D25" s="59">
        <f>A25+1</f>
        <v>43641</v>
      </c>
      <c r="E25" s="60" t="s">
        <v>19</v>
      </c>
      <c r="F25" s="60"/>
      <c r="G25" s="59">
        <f>D25+1</f>
        <v>43642</v>
      </c>
      <c r="H25" s="60" t="s">
        <v>19</v>
      </c>
      <c r="I25" s="60"/>
      <c r="J25" s="59">
        <f>G25+1</f>
        <v>43643</v>
      </c>
      <c r="K25" s="60" t="s">
        <v>19</v>
      </c>
      <c r="L25" s="60"/>
      <c r="M25" s="59">
        <f>J25+1</f>
        <v>43644</v>
      </c>
      <c r="N25" s="60" t="s">
        <v>19</v>
      </c>
      <c r="O25" s="60"/>
      <c r="P25" s="91"/>
      <c r="Q25" s="61">
        <f>(IF(ISNUMBER(B26),B26,0)+IF(ISNUMBER(E26),E26,0)+IF(ISNUMBER(H26),H26,0)+IF(ISNUMBER(K26),K26,0)+IF(ISNUMBER(N26),N26,0))</f>
        <v>0</v>
      </c>
      <c r="R25" s="93"/>
      <c r="S25" s="62">
        <f>IF(R26=0,0,IF(R26&gt;0,"+ "&amp;TEXT(R26,"[hh]:mm"),"- "&amp;TEXT(ABS(R26),"[hh]:mm")))</f>
        <v>0</v>
      </c>
    </row>
    <row r="26" spans="1:19" ht="12.95" customHeight="1">
      <c r="A26" s="59"/>
      <c r="B26" s="24"/>
      <c r="C26" s="25"/>
      <c r="D26" s="59"/>
      <c r="E26" s="24"/>
      <c r="F26" s="25"/>
      <c r="G26" s="59"/>
      <c r="H26" s="24"/>
      <c r="I26" s="25"/>
      <c r="J26" s="59"/>
      <c r="K26" s="24"/>
      <c r="L26" s="25"/>
      <c r="M26" s="59"/>
      <c r="N26" s="24"/>
      <c r="O26" s="25"/>
      <c r="P26" s="27"/>
      <c r="Q26" s="61"/>
      <c r="R26" s="74">
        <f>IF(Q25&gt;0,Q25-R$6,0)</f>
        <v>0</v>
      </c>
      <c r="S26" s="62"/>
    </row>
    <row r="27" spans="1:19" ht="12.95" customHeight="1">
      <c r="A27" s="59">
        <f>M25+3</f>
        <v>43647</v>
      </c>
      <c r="B27" s="60" t="s">
        <v>19</v>
      </c>
      <c r="C27" s="60"/>
      <c r="D27" s="59">
        <f>A27+1</f>
        <v>43648</v>
      </c>
      <c r="E27" s="60" t="s">
        <v>19</v>
      </c>
      <c r="F27" s="60"/>
      <c r="G27" s="59">
        <f>D27+1</f>
        <v>43649</v>
      </c>
      <c r="H27" s="60" t="s">
        <v>19</v>
      </c>
      <c r="I27" s="60"/>
      <c r="J27" s="59">
        <f>G27+1</f>
        <v>43650</v>
      </c>
      <c r="K27" s="60" t="s">
        <v>19</v>
      </c>
      <c r="L27" s="60"/>
      <c r="M27" s="59">
        <f>J27+1</f>
        <v>43651</v>
      </c>
      <c r="N27" s="60" t="s">
        <v>19</v>
      </c>
      <c r="O27" s="60"/>
      <c r="P27" s="27"/>
      <c r="Q27" s="17"/>
      <c r="R27" s="74"/>
      <c r="S27" s="19"/>
    </row>
    <row r="28" spans="1:19" ht="12.95" customHeight="1">
      <c r="A28" s="59"/>
      <c r="B28" s="24"/>
      <c r="C28" s="25"/>
      <c r="D28" s="59"/>
      <c r="E28" s="24"/>
      <c r="F28" s="25"/>
      <c r="G28" s="59"/>
      <c r="H28" s="24"/>
      <c r="I28" s="25"/>
      <c r="J28" s="59"/>
      <c r="K28" s="24"/>
      <c r="L28" s="25"/>
      <c r="M28" s="59"/>
      <c r="N28" s="24"/>
      <c r="O28" s="25"/>
      <c r="P28" s="27"/>
      <c r="Q28" s="17"/>
      <c r="R28" s="74"/>
      <c r="S28" s="19"/>
    </row>
    <row r="29" spans="1:19" ht="12.95" customHeight="1">
      <c r="A29" s="85"/>
      <c r="B29" s="86"/>
      <c r="C29" s="86"/>
      <c r="D29" s="87"/>
      <c r="E29" s="86"/>
      <c r="F29" s="86"/>
      <c r="G29" s="87"/>
      <c r="H29" s="86"/>
      <c r="I29" s="86"/>
      <c r="J29" s="87"/>
      <c r="K29" s="86"/>
      <c r="L29" s="86"/>
      <c r="M29" s="87"/>
      <c r="N29" s="88"/>
      <c r="O29" s="88"/>
      <c r="P29" s="91"/>
      <c r="Q29" s="61">
        <f>(IF(ISNUMBER(B30),B30,0)+IF(ISNUMBER(E30),E30,0)+IF(ISNUMBER(H30),H30,0)+IF(ISNUMBER(K30),K30,0)+IF(ISNUMBER(N30),N30,0))</f>
        <v>0</v>
      </c>
      <c r="R29" s="93"/>
      <c r="S29" s="62">
        <f>IF(R30=0,0,IF(R30&gt;0,"+ "&amp;TEXT(R30,"[hh]:mm"),"- "&amp;TEXT(ABS(R30),"[hh]:mm")))</f>
        <v>0</v>
      </c>
    </row>
    <row r="30" spans="1:19" ht="12.95" customHeight="1">
      <c r="A30" s="85"/>
      <c r="B30" s="83"/>
      <c r="C30" s="83"/>
      <c r="D30" s="87"/>
      <c r="E30" s="83"/>
      <c r="F30" s="83"/>
      <c r="G30" s="87"/>
      <c r="H30" s="83"/>
      <c r="I30" s="83"/>
      <c r="J30" s="87"/>
      <c r="K30" s="83"/>
      <c r="L30" s="83"/>
      <c r="M30" s="87"/>
      <c r="N30" s="83"/>
      <c r="O30" s="84"/>
      <c r="P30" s="27"/>
      <c r="Q30" s="61"/>
      <c r="R30" s="74">
        <f>IF(Q29&gt;0,Q29-R$6,0)</f>
        <v>0</v>
      </c>
      <c r="S30" s="62"/>
    </row>
    <row r="31" spans="1:19" s="2" customFormat="1" ht="12.95" customHeight="1">
      <c r="A31" s="101"/>
      <c r="B31" s="102"/>
      <c r="C31" s="102"/>
      <c r="D31" s="101"/>
      <c r="E31" s="102"/>
      <c r="F31" s="102"/>
      <c r="G31" s="103"/>
      <c r="H31" s="104"/>
      <c r="I31" s="104"/>
      <c r="J31" s="104"/>
      <c r="K31" s="104"/>
      <c r="L31" s="104"/>
      <c r="M31" s="104"/>
      <c r="N31" s="104"/>
      <c r="O31" s="104"/>
      <c r="P31" s="95"/>
      <c r="Q31" s="105"/>
      <c r="R31" s="93"/>
      <c r="S31" s="105"/>
    </row>
    <row r="32" spans="1:19" s="2" customFormat="1" ht="12.95" customHeight="1">
      <c r="A32" s="101"/>
      <c r="B32" s="96"/>
      <c r="C32" s="96"/>
      <c r="D32" s="101"/>
      <c r="E32" s="96"/>
      <c r="F32" s="96"/>
      <c r="G32" s="103"/>
      <c r="H32" s="97"/>
      <c r="I32" s="97"/>
      <c r="J32" s="104"/>
      <c r="K32" s="97"/>
      <c r="L32" s="97"/>
      <c r="M32" s="104"/>
      <c r="N32" s="97"/>
      <c r="O32" s="97"/>
      <c r="P32" s="98"/>
      <c r="Q32" s="105"/>
      <c r="R32" s="99"/>
      <c r="S32" s="105"/>
    </row>
    <row r="33" spans="1:19" s="2" customFormat="1" ht="12.95" customHeight="1">
      <c r="S33" s="100"/>
    </row>
    <row r="34" spans="1:19" ht="54" customHeight="1">
      <c r="A34" s="64" t="s">
        <v>21</v>
      </c>
      <c r="B34" s="64"/>
      <c r="C34" s="64"/>
      <c r="D34" s="64"/>
      <c r="E34" s="64"/>
      <c r="F34" s="64"/>
      <c r="G34" s="64"/>
      <c r="H34" s="64"/>
      <c r="I34" s="64"/>
      <c r="J34" s="64"/>
      <c r="K34" s="64"/>
      <c r="L34" s="64"/>
      <c r="M34" s="64"/>
      <c r="N34" s="64"/>
      <c r="Q34" s="28" t="str">
        <f>Période_1!Q30</f>
        <v>Solde
à récupérer* pour la
période</v>
      </c>
      <c r="R34" s="29">
        <f>IF(AND((ISNUMBER(R10)),(R10&gt;0)),R10,0)+IF(AND((ISNUMBER(R12)),(R12&gt;0)),R12,0)+IF(AND((ISNUMBER(R14)),(R14&gt;0)),R14,0)+IF(AND((ISNUMBER(R16)),(R16&gt;0)),R16,0)+IF(AND((ISNUMBER(R18)),(R18&gt;0)),R18,0)+IF(AND((ISNUMBER(R20)),(R20&gt;0)),R20,0)+IF(AND((ISNUMBER(R22)),(R22&gt;0)),R22,0)+IF(AND((ISNUMBER(R24)),(R24&gt;0)),R24,0)+IF(AND((ISNUMBER(R26)),(R26&gt;0)),R26,0)+IF(AND((ISNUMBER(R30)),(R30&gt;0)),R30,0)+IF(AND((ISNUMBER(R32)),(R32&gt;0)),R32,0)</f>
        <v>0</v>
      </c>
      <c r="S34" s="30">
        <f>IF(R34&lt;=0,0,IF(R34&gt;0,TEXT(R34,"[hh]:mm"),"0"))</f>
        <v>0</v>
      </c>
    </row>
    <row r="35" spans="1:19" ht="12.95" customHeight="1">
      <c r="A35" s="31"/>
      <c r="B35" s="32"/>
      <c r="C35" s="32"/>
      <c r="D35" s="32"/>
      <c r="Q35" s="75"/>
      <c r="R35" s="37"/>
      <c r="S35" s="76"/>
    </row>
    <row r="36" spans="1:19" ht="26.25" customHeight="1">
      <c r="A36" s="51"/>
      <c r="B36" s="51"/>
      <c r="C36" s="51"/>
      <c r="D36" s="51"/>
      <c r="E36" s="35"/>
      <c r="F36" s="34"/>
      <c r="G36" s="2"/>
      <c r="H36" s="35"/>
      <c r="I36" s="34"/>
      <c r="J36" s="2"/>
      <c r="K36" s="36"/>
      <c r="L36" s="34"/>
      <c r="M36" s="2"/>
      <c r="N36" s="36"/>
      <c r="O36" s="34"/>
      <c r="P36" s="37"/>
      <c r="Q36" s="28" t="s">
        <v>31</v>
      </c>
      <c r="R36" s="79">
        <f>IF(Période_4!R33&lt;0,Période_4!R28,R34+Période_4!R28)</f>
        <v>0</v>
      </c>
      <c r="S36" s="47">
        <f>IF(R36=0,0,IF(R36&gt;0,"+ "&amp;TEXT(R36,"[hh]:mm"),"Erreur de récupération"))</f>
        <v>0</v>
      </c>
    </row>
    <row r="37" spans="1:19" ht="12.95" customHeight="1">
      <c r="A37" s="1" t="s">
        <v>23</v>
      </c>
      <c r="S37" s="73"/>
    </row>
    <row r="38" spans="1:19" ht="12.95" customHeight="1">
      <c r="A38" s="65" t="s">
        <v>24</v>
      </c>
      <c r="B38" s="65"/>
      <c r="C38" s="65"/>
      <c r="E38" s="41" t="s">
        <v>16</v>
      </c>
      <c r="F38" s="41" t="s">
        <v>25</v>
      </c>
      <c r="H38" s="41" t="s">
        <v>16</v>
      </c>
      <c r="I38" s="41" t="s">
        <v>25</v>
      </c>
      <c r="K38" s="41" t="s">
        <v>16</v>
      </c>
      <c r="L38" s="41" t="s">
        <v>25</v>
      </c>
      <c r="N38" s="41" t="s">
        <v>16</v>
      </c>
      <c r="O38" s="41" t="s">
        <v>25</v>
      </c>
      <c r="Q38" s="66" t="s">
        <v>26</v>
      </c>
      <c r="R38" s="67">
        <f>SUM(F39,I39,L39,O39)</f>
        <v>0</v>
      </c>
      <c r="S38" s="68" t="str">
        <f>IF(R38&gt;R36,"Vous tentez de récupérer trop d'heures...",TEXT(R38,"[hh]:mm"))</f>
        <v>00:00</v>
      </c>
    </row>
    <row r="39" spans="1:19" ht="40.9" customHeight="1">
      <c r="A39" s="65"/>
      <c r="B39" s="65"/>
      <c r="C39" s="65"/>
      <c r="E39" s="42"/>
      <c r="F39" s="43"/>
      <c r="G39" s="27"/>
      <c r="H39" s="42"/>
      <c r="I39" s="43"/>
      <c r="J39" s="27"/>
      <c r="K39" s="42"/>
      <c r="L39" s="43"/>
      <c r="M39" s="27"/>
      <c r="N39" s="42"/>
      <c r="O39" s="43"/>
      <c r="Q39" s="66"/>
      <c r="R39" s="67"/>
      <c r="S39" s="68"/>
    </row>
    <row r="40" spans="1:19" ht="12.95" customHeight="1">
      <c r="C40" s="26"/>
      <c r="Q40" s="44"/>
      <c r="S40" s="26"/>
    </row>
    <row r="41" spans="1:19" ht="25.9" customHeight="1">
      <c r="C41" s="26"/>
      <c r="Q41" s="45" t="s">
        <v>27</v>
      </c>
      <c r="R41" s="46">
        <f>Période_4!R33+Période_5!R34-Période_5!R38</f>
        <v>0</v>
      </c>
      <c r="S41" s="47">
        <f>IF(R41&gt;=0,R41,"Erreur de récupération")</f>
        <v>0</v>
      </c>
    </row>
    <row r="43" spans="1:19" ht="13.15" customHeight="1">
      <c r="C43" s="82" t="str">
        <f>Période_4!C35</f>
        <v>Solde à récupérer* : voir le Décret n° 2014-942 du 20 août 2014 relatif aux obligations de service des personnels enseignants du premier degré :</v>
      </c>
      <c r="D43" s="82"/>
      <c r="E43" s="82"/>
      <c r="F43" s="82"/>
      <c r="G43" s="82"/>
      <c r="H43" s="82"/>
      <c r="I43" s="82"/>
      <c r="J43" s="82"/>
      <c r="K43" s="82"/>
      <c r="L43" s="82"/>
      <c r="M43" s="82"/>
      <c r="N43" s="82"/>
      <c r="O43" s="82"/>
    </row>
    <row r="44" spans="1:19" ht="12.95" customHeight="1">
      <c r="C44" s="70" t="str">
        <f>HYPERLINK(Période_4!C36,Période_4!C36)</f>
        <v>http://www.legifrance.gouv.fr/affichTexte.do?cidTexte=JORFTEXT000029390985&amp;dateTexte=&amp;categorieLien=id</v>
      </c>
      <c r="D44" s="70"/>
      <c r="E44" s="70"/>
      <c r="F44" s="70"/>
      <c r="G44" s="70"/>
      <c r="H44" s="70"/>
      <c r="I44" s="70"/>
      <c r="J44" s="70"/>
      <c r="K44" s="70"/>
      <c r="L44" s="70"/>
      <c r="M44" s="70"/>
      <c r="N44" s="70"/>
      <c r="O44" s="70"/>
    </row>
  </sheetData>
  <mergeCells count="167">
    <mergeCell ref="C43:O43"/>
    <mergeCell ref="C44:O44"/>
    <mergeCell ref="A34:N34"/>
    <mergeCell ref="A36:D36"/>
    <mergeCell ref="A38:C39"/>
    <mergeCell ref="Q38:Q39"/>
    <mergeCell ref="R38:R39"/>
    <mergeCell ref="S38:S39"/>
    <mergeCell ref="J31:J32"/>
    <mergeCell ref="K31:L31"/>
    <mergeCell ref="M31:M32"/>
    <mergeCell ref="N31:O31"/>
    <mergeCell ref="Q31:Q32"/>
    <mergeCell ref="S31:S32"/>
    <mergeCell ref="A31:A32"/>
    <mergeCell ref="B31:C31"/>
    <mergeCell ref="D31:D32"/>
    <mergeCell ref="E31:F31"/>
    <mergeCell ref="G31:G32"/>
    <mergeCell ref="H31:I31"/>
    <mergeCell ref="J29:J30"/>
    <mergeCell ref="K29:L29"/>
    <mergeCell ref="M29:M30"/>
    <mergeCell ref="N29:O29"/>
    <mergeCell ref="Q29:Q30"/>
    <mergeCell ref="S29:S30"/>
    <mergeCell ref="J27:J28"/>
    <mergeCell ref="K27:L27"/>
    <mergeCell ref="M27:M28"/>
    <mergeCell ref="N27:O27"/>
    <mergeCell ref="A29:A30"/>
    <mergeCell ref="B29:C29"/>
    <mergeCell ref="D29:D30"/>
    <mergeCell ref="E29:F29"/>
    <mergeCell ref="G29:G30"/>
    <mergeCell ref="H29:I29"/>
    <mergeCell ref="A27:A28"/>
    <mergeCell ref="B27:C27"/>
    <mergeCell ref="D27:D28"/>
    <mergeCell ref="E27:F27"/>
    <mergeCell ref="G27:G28"/>
    <mergeCell ref="H27:I27"/>
    <mergeCell ref="J25:J26"/>
    <mergeCell ref="K25:L25"/>
    <mergeCell ref="M25:M26"/>
    <mergeCell ref="N25:O25"/>
    <mergeCell ref="Q25:Q26"/>
    <mergeCell ref="S25:S26"/>
    <mergeCell ref="A25:A26"/>
    <mergeCell ref="B25:C25"/>
    <mergeCell ref="D25:D26"/>
    <mergeCell ref="E25:F25"/>
    <mergeCell ref="G25:G26"/>
    <mergeCell ref="H25:I25"/>
    <mergeCell ref="J23:J24"/>
    <mergeCell ref="K23:L23"/>
    <mergeCell ref="M23:M24"/>
    <mergeCell ref="N23:O23"/>
    <mergeCell ref="Q23:Q24"/>
    <mergeCell ref="S23:S24"/>
    <mergeCell ref="A23:A24"/>
    <mergeCell ref="B23:C23"/>
    <mergeCell ref="D23:D24"/>
    <mergeCell ref="E23:F23"/>
    <mergeCell ref="G23:G24"/>
    <mergeCell ref="H23:I23"/>
    <mergeCell ref="J21:J22"/>
    <mergeCell ref="K21:L21"/>
    <mergeCell ref="M21:M22"/>
    <mergeCell ref="N21:O21"/>
    <mergeCell ref="Q21:Q22"/>
    <mergeCell ref="S21:S22"/>
    <mergeCell ref="A21:A22"/>
    <mergeCell ref="B21:C21"/>
    <mergeCell ref="D21:D22"/>
    <mergeCell ref="E21:F21"/>
    <mergeCell ref="G21:G22"/>
    <mergeCell ref="H21:I21"/>
    <mergeCell ref="B22:C22"/>
    <mergeCell ref="J19:J20"/>
    <mergeCell ref="K19:L19"/>
    <mergeCell ref="M19:M20"/>
    <mergeCell ref="N19:O19"/>
    <mergeCell ref="Q19:Q20"/>
    <mergeCell ref="S19:S20"/>
    <mergeCell ref="A19:A20"/>
    <mergeCell ref="B19:C19"/>
    <mergeCell ref="D19:D20"/>
    <mergeCell ref="E19:F19"/>
    <mergeCell ref="G19:G20"/>
    <mergeCell ref="H19:I19"/>
    <mergeCell ref="J17:J18"/>
    <mergeCell ref="K17:L17"/>
    <mergeCell ref="M17:M18"/>
    <mergeCell ref="N17:O17"/>
    <mergeCell ref="Q17:Q18"/>
    <mergeCell ref="S17:S18"/>
    <mergeCell ref="K18:L18"/>
    <mergeCell ref="N18:O18"/>
    <mergeCell ref="A17:A18"/>
    <mergeCell ref="B17:C17"/>
    <mergeCell ref="D17:D18"/>
    <mergeCell ref="E17:F17"/>
    <mergeCell ref="G17:G18"/>
    <mergeCell ref="H17:I17"/>
    <mergeCell ref="J15:J16"/>
    <mergeCell ref="K15:L15"/>
    <mergeCell ref="M15:M16"/>
    <mergeCell ref="N15:O15"/>
    <mergeCell ref="Q15:Q16"/>
    <mergeCell ref="S15:S16"/>
    <mergeCell ref="A15:A16"/>
    <mergeCell ref="B15:C15"/>
    <mergeCell ref="D15:D16"/>
    <mergeCell ref="E15:F15"/>
    <mergeCell ref="G15:G16"/>
    <mergeCell ref="H15:I15"/>
    <mergeCell ref="J13:J14"/>
    <mergeCell ref="K13:L13"/>
    <mergeCell ref="M13:M14"/>
    <mergeCell ref="N13:O13"/>
    <mergeCell ref="Q13:Q14"/>
    <mergeCell ref="S13:S14"/>
    <mergeCell ref="A13:A14"/>
    <mergeCell ref="B13:C13"/>
    <mergeCell ref="D13:D14"/>
    <mergeCell ref="E13:F13"/>
    <mergeCell ref="G13:G14"/>
    <mergeCell ref="H13:I13"/>
    <mergeCell ref="J11:J12"/>
    <mergeCell ref="K11:L11"/>
    <mergeCell ref="M11:M12"/>
    <mergeCell ref="N11:O11"/>
    <mergeCell ref="Q11:Q12"/>
    <mergeCell ref="S11:S12"/>
    <mergeCell ref="A11:A12"/>
    <mergeCell ref="B11:C11"/>
    <mergeCell ref="D11:D12"/>
    <mergeCell ref="E11:F11"/>
    <mergeCell ref="G11:G12"/>
    <mergeCell ref="H11:I11"/>
    <mergeCell ref="J9:J10"/>
    <mergeCell ref="K9:L9"/>
    <mergeCell ref="M9:M10"/>
    <mergeCell ref="N9:O9"/>
    <mergeCell ref="Q9:Q10"/>
    <mergeCell ref="S9:S10"/>
    <mergeCell ref="A9:A10"/>
    <mergeCell ref="B9:C9"/>
    <mergeCell ref="D9:D10"/>
    <mergeCell ref="E9:F9"/>
    <mergeCell ref="G9:G10"/>
    <mergeCell ref="H9:I9"/>
    <mergeCell ref="A4:C4"/>
    <mergeCell ref="D4:K4"/>
    <mergeCell ref="A6:N6"/>
    <mergeCell ref="A7:C7"/>
    <mergeCell ref="D7:F7"/>
    <mergeCell ref="G7:I7"/>
    <mergeCell ref="J7:L7"/>
    <mergeCell ref="M7:O7"/>
    <mergeCell ref="A1:C1"/>
    <mergeCell ref="D1:K1"/>
    <mergeCell ref="A2:C2"/>
    <mergeCell ref="D2:K2"/>
    <mergeCell ref="A3:C3"/>
    <mergeCell ref="D3:K3"/>
  </mergeCells>
  <conditionalFormatting sqref="R10 R12 R14 R16 R18 R20 R22 R24 R26:R28 R30 R32 R34 R36">
    <cfRule type="cellIs" dxfId="15" priority="3" stopIfTrue="1" operator="lessThanOrEqual">
      <formula>0</formula>
    </cfRule>
  </conditionalFormatting>
  <conditionalFormatting sqref="B9 E9 H9 K9 N9 P9 B11 E11 H11 K11 N11 P11 B13 E13 H13 K13 N13 P13 B15 E15 H15 K15 N15 P15 B17 E17 H17 K17 N17 P17 B19 E19 H19 K19 N19 P19 B21 E21 H21 K21 N21 P21 B23 E23 H23 K23 N23 P23 B25 E25 H25 K25 N25 P25 B27 E27 H27 K27 N27 B29 E29 H29 K29 N29 P29 B31 E31 H31 K31 N31 P31">
    <cfRule type="cellIs" dxfId="14" priority="1" stopIfTrue="1" operator="equal">
      <formula>"école"</formula>
    </cfRule>
  </conditionalFormatting>
  <conditionalFormatting sqref="S36">
    <cfRule type="cellIs" dxfId="13" priority="58" stopIfTrue="1" operator="equal">
      <formula>"Erreur de récupération"</formula>
    </cfRule>
  </conditionalFormatting>
  <conditionalFormatting sqref="R10 R12 R14 R16 R18 R20 R22 R24 R26:R28 R30 R32 R34 R36">
    <cfRule type="cellIs" dxfId="12" priority="2" stopIfTrue="1" operator="greaterThan">
      <formula>0</formula>
    </cfRule>
  </conditionalFormatting>
  <conditionalFormatting sqref="S9 S11 S13 S15 S17 S19 S21 S23 S25 S27:S29">
    <cfRule type="expression" dxfId="11" priority="52" stopIfTrue="1">
      <formula>IF(R10&lt;=0,1,0)</formula>
    </cfRule>
  </conditionalFormatting>
  <conditionalFormatting sqref="S9 S11 S13 S15 S17 S19 S21 S23 S25 S27:S29">
    <cfRule type="expression" dxfId="10" priority="51" stopIfTrue="1">
      <formula>IF(R10&gt;0,1,0)</formula>
    </cfRule>
  </conditionalFormatting>
  <conditionalFormatting sqref="S31">
    <cfRule type="expression" dxfId="9" priority="54" stopIfTrue="1">
      <formula>IF(R32&lt;=0,1,0)</formula>
    </cfRule>
  </conditionalFormatting>
  <conditionalFormatting sqref="S31">
    <cfRule type="expression" dxfId="8" priority="53" stopIfTrue="1">
      <formula>IF(R32&gt;0,1,0)</formula>
    </cfRule>
  </conditionalFormatting>
  <conditionalFormatting sqref="S34">
    <cfRule type="expression" dxfId="7" priority="56" stopIfTrue="1">
      <formula>IF(R34&lt;=0,1,0)</formula>
    </cfRule>
  </conditionalFormatting>
  <conditionalFormatting sqref="S34">
    <cfRule type="expression" dxfId="6" priority="55" stopIfTrue="1">
      <formula>IF(R34&gt;0,1,0)</formula>
    </cfRule>
  </conditionalFormatting>
  <conditionalFormatting sqref="S36">
    <cfRule type="expression" dxfId="5" priority="59" stopIfTrue="1">
      <formula>IF(R36&lt;=0,1,0)</formula>
    </cfRule>
  </conditionalFormatting>
  <conditionalFormatting sqref="S36">
    <cfRule type="expression" dxfId="4" priority="57" stopIfTrue="1">
      <formula>IF(R36&gt;0,1,0)</formula>
    </cfRule>
  </conditionalFormatting>
  <conditionalFormatting sqref="S38">
    <cfRule type="expression" dxfId="3" priority="61" stopIfTrue="1">
      <formula>IF(R38&lt;=R36,1,0)</formula>
    </cfRule>
  </conditionalFormatting>
  <conditionalFormatting sqref="S38">
    <cfRule type="expression" dxfId="2" priority="60" stopIfTrue="1">
      <formula>IF(R38&gt;R36,1,0)</formula>
    </cfRule>
  </conditionalFormatting>
  <conditionalFormatting sqref="S41">
    <cfRule type="expression" dxfId="1" priority="62" stopIfTrue="1">
      <formula>IF(R41&lt;&gt;0,1,0)</formula>
    </cfRule>
  </conditionalFormatting>
  <conditionalFormatting sqref="S41">
    <cfRule type="expression" dxfId="0" priority="63" stopIfTrue="1">
      <formula>IF(R41=0,1,0)</formula>
    </cfRule>
  </conditionalFormatting>
  <dataValidations count="4">
    <dataValidation type="time" allowBlank="1" showErrorMessage="1" errorTitle="Erreur de saisie" error="Soit le format horaire n'est pas respecté, soit l'horaire saisi est ... impossible pour une journée..." sqref="B10 E10 H10 K10 N10 B12 E12 H12 K12 N12 B14 E14 H14 K14 N14 B16 E16 H16 K16 N16 B18 E18 H18 B20 E20 H20 K20 N20 E22 H22 N22 B24 E24 H24 N24 B26 E26 H26 K26 N26 B28 E28 H28 K28 N28 B30 E30 H30 K30 N30 B32 E32 H32 K32 N32 F36 I36 L36 O36">
      <formula1>0.0416666666666667</formula1>
      <formula2>0.25</formula2>
    </dataValidation>
    <dataValidation allowBlank="1" errorTitle="Erreur de saisie" error="Soit le format horaire n'est pas respecté, soit l'horaire saisi est ... impossible pour une journée..." sqref="C10 F10 I10 L10 O10 C12 F12 I12 L12 O12 C14 F14 I14 L14 O14 C16 F16 I16 L16 O16 C18 F18 I18 C20 F20 I20 L20 O20 F22 I22 L22 O22 C24 F24 I24 L24 O24 C26 F26 I26 L26 O26 C28 F28 I28 L28 O28 C30 F30 I30 L30 O30 C32 F32 I32 L32 O32"/>
    <dataValidation type="date" allowBlank="1" showInputMessage="1" showErrorMessage="1" errorTitle="Erreur de saisie ?" error="Le format de date (jj/mm/aa) n'a pas été respecté" promptTitle="Date" prompt="Saisir la date au format : jj/mm/aa ou jj/mm/aaaa" sqref="E39 H39 K39 N39">
      <formula1>41883</formula1>
      <formula2>55032</formula2>
    </dataValidation>
    <dataValidation type="time" operator="lessThanOrEqual" allowBlank="1" showInputMessage="1" showErrorMessage="1" errorTitle="Erreur de saisie ?" error="Soit le nombre d'heures est trop élevé pour une journée..._x000a_Soit le format horaire (hh:mm) n'a pas été respecté" promptTitle="Heures récupérées" prompt="Saisir les heures récupérées au format : hh:mm" sqref="F39 I39 L39 O39">
      <formula1>0.25</formula1>
    </dataValidation>
  </dataValidations>
  <pageMargins left="0.39370078740157505" right="0.39370078740157505" top="0.98385826771653595" bottom="0.98385826771653595" header="0.59015748031496096" footer="0.59015748031496096"/>
  <pageSetup paperSize="0" fitToWidth="0" fitToHeight="0" orientation="landscape" horizontalDpi="0" verticalDpi="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1048576"/>
  <sheetViews>
    <sheetView workbookViewId="0"/>
  </sheetViews>
  <sheetFormatPr baseColWidth="10" defaultRowHeight="12.95" customHeight="1"/>
  <cols>
    <col min="1" max="4" width="21.25" customWidth="1"/>
    <col min="5" max="7" width="9.875" customWidth="1"/>
    <col min="8" max="8" width="1.5" customWidth="1"/>
    <col min="9" max="9" width="11.625" customWidth="1"/>
    <col min="10" max="10" width="10.625" hidden="1" customWidth="1"/>
    <col min="11" max="11" width="11.875" customWidth="1"/>
    <col min="12" max="1024" width="9.875" customWidth="1"/>
    <col min="1025" max="1025" width="11" customWidth="1"/>
  </cols>
  <sheetData>
    <row r="1" spans="1:11" ht="15" customHeight="1">
      <c r="A1" s="106" t="s">
        <v>0</v>
      </c>
      <c r="B1" s="81" t="str">
        <f>IF(ISBLANK(Période_1!D1),"",Période_1!D1)</f>
        <v/>
      </c>
      <c r="C1" s="81"/>
      <c r="D1" s="81"/>
      <c r="F1" s="1" t="str">
        <f>Période_1!N1</f>
        <v>SNUipp-FSU Ain</v>
      </c>
      <c r="I1" s="1"/>
      <c r="J1" s="1"/>
    </row>
    <row r="2" spans="1:11" ht="15" customHeight="1">
      <c r="A2" s="106" t="s">
        <v>2</v>
      </c>
      <c r="B2" s="81" t="str">
        <f>IF(ISBLANK(Période_1!D2),"",Période_1!D2)</f>
        <v/>
      </c>
      <c r="C2" s="81"/>
      <c r="D2" s="81"/>
      <c r="F2" s="72" t="str">
        <f>HYPERLINK("mailto:" &amp; Période_4!N2,Période_4!N2)</f>
        <v>snu01@snuipp.fr</v>
      </c>
      <c r="I2" s="72"/>
      <c r="J2" s="72"/>
    </row>
    <row r="3" spans="1:11" ht="15" customHeight="1">
      <c r="A3" s="106" t="s">
        <v>4</v>
      </c>
      <c r="B3" s="81" t="str">
        <f>IF(ISBLANK(Période_1!D3),"",Période_1!D3)</f>
        <v/>
      </c>
      <c r="C3" s="81"/>
      <c r="D3" s="81"/>
      <c r="F3" s="73" t="str">
        <f>Période_1!N3</f>
        <v>04 74 32 61 20</v>
      </c>
    </row>
    <row r="4" spans="1:11" ht="15" customHeight="1">
      <c r="A4" s="106" t="s">
        <v>6</v>
      </c>
      <c r="B4" s="81" t="str">
        <f>IF(ISBLANK(Période_1!D4),"",Période_1!D4)</f>
        <v/>
      </c>
      <c r="C4" s="81"/>
      <c r="D4" s="81"/>
      <c r="F4" s="73" t="str">
        <f>Période_1!N4</f>
        <v>http://01.snuipp.fr/</v>
      </c>
    </row>
    <row r="5" spans="1:11" ht="12.95" customHeight="1">
      <c r="A5" s="6"/>
      <c r="B5" s="7"/>
      <c r="C5" s="7"/>
      <c r="D5" s="7"/>
      <c r="J5" s="46">
        <v>0.25</v>
      </c>
    </row>
    <row r="6" spans="1:11" ht="21" customHeight="1">
      <c r="A6" s="136" t="s">
        <v>36</v>
      </c>
      <c r="B6" s="136"/>
      <c r="C6" s="136"/>
      <c r="D6" s="136"/>
      <c r="E6" s="136"/>
      <c r="F6" s="136"/>
      <c r="G6" s="8"/>
      <c r="H6" s="8"/>
      <c r="I6" s="27"/>
      <c r="J6" s="10">
        <v>1</v>
      </c>
      <c r="K6" s="27"/>
    </row>
    <row r="9" spans="1:11" ht="12.95" customHeight="1">
      <c r="A9" s="107" t="s">
        <v>37</v>
      </c>
      <c r="B9" s="107" t="s">
        <v>38</v>
      </c>
      <c r="C9" s="108" t="s">
        <v>39</v>
      </c>
      <c r="D9" s="107" t="s">
        <v>40</v>
      </c>
    </row>
    <row r="10" spans="1:11" ht="12.95" customHeight="1">
      <c r="A10" s="109"/>
      <c r="B10" s="110"/>
      <c r="C10" s="111"/>
      <c r="D10" s="112"/>
    </row>
    <row r="11" spans="1:11" ht="12.95" customHeight="1">
      <c r="A11" s="109" t="s">
        <v>41</v>
      </c>
      <c r="B11" s="110">
        <f>SUM(E32:E61)</f>
        <v>0</v>
      </c>
      <c r="C11" s="111"/>
      <c r="D11" s="112"/>
    </row>
    <row r="12" spans="1:11" ht="12.95" customHeight="1">
      <c r="A12" s="109" t="s">
        <v>42</v>
      </c>
      <c r="B12" s="110">
        <f>SUM(E62:E92)</f>
        <v>0</v>
      </c>
      <c r="C12" s="111"/>
      <c r="D12" s="112"/>
    </row>
    <row r="13" spans="1:11" ht="12.95" customHeight="1">
      <c r="A13" s="109" t="s">
        <v>43</v>
      </c>
      <c r="B13" s="110">
        <f>SUM(E93:E122)</f>
        <v>0</v>
      </c>
      <c r="C13" s="111"/>
      <c r="D13" s="112"/>
    </row>
    <row r="14" spans="1:11" ht="12.95" customHeight="1">
      <c r="A14" s="109" t="s">
        <v>44</v>
      </c>
      <c r="B14" s="110">
        <f>SUM(E123:E153)</f>
        <v>0</v>
      </c>
      <c r="C14" s="111"/>
      <c r="D14" s="112"/>
    </row>
    <row r="15" spans="1:11" ht="12.95" customHeight="1">
      <c r="A15" s="109" t="s">
        <v>45</v>
      </c>
      <c r="B15" s="110">
        <f>SUM(E154:E184)</f>
        <v>0</v>
      </c>
      <c r="C15" s="111"/>
      <c r="D15" s="112"/>
    </row>
    <row r="16" spans="1:11" ht="12.95" customHeight="1">
      <c r="A16" s="109" t="s">
        <v>46</v>
      </c>
      <c r="B16" s="110">
        <f>SUM(E185:E212)</f>
        <v>0</v>
      </c>
      <c r="C16" s="111"/>
      <c r="D16" s="112"/>
    </row>
    <row r="17" spans="1:1022" ht="12.95" customHeight="1">
      <c r="A17" s="109" t="s">
        <v>47</v>
      </c>
      <c r="B17" s="110">
        <f>SUM(E213:E243)</f>
        <v>0</v>
      </c>
      <c r="C17" s="111"/>
      <c r="D17" s="112"/>
    </row>
    <row r="18" spans="1:1022" ht="12.95" customHeight="1">
      <c r="A18" s="109" t="s">
        <v>48</v>
      </c>
      <c r="B18" s="110">
        <f>SUM(E244:E273)</f>
        <v>0</v>
      </c>
      <c r="C18" s="111"/>
      <c r="D18" s="112"/>
    </row>
    <row r="19" spans="1:1022" ht="12.95" customHeight="1">
      <c r="A19" s="109" t="s">
        <v>49</v>
      </c>
      <c r="B19" s="110">
        <f>SUM(E274:E304)</f>
        <v>0</v>
      </c>
      <c r="C19" s="111"/>
      <c r="D19" s="112"/>
    </row>
    <row r="20" spans="1:1022" ht="12.95" customHeight="1">
      <c r="A20" s="109" t="s">
        <v>50</v>
      </c>
      <c r="B20" s="110">
        <f>SUM(E305:E334)</f>
        <v>0</v>
      </c>
      <c r="C20" s="111"/>
      <c r="D20" s="112"/>
    </row>
    <row r="21" spans="1:1022" ht="12.95" customHeight="1">
      <c r="A21" s="109" t="s">
        <v>51</v>
      </c>
      <c r="B21" s="110">
        <f>SUM(E335:E346)</f>
        <v>0</v>
      </c>
      <c r="C21" s="111"/>
      <c r="D21" s="112"/>
    </row>
    <row r="22" spans="1:1022" ht="12.95" customHeight="1">
      <c r="A22" s="109"/>
      <c r="B22" s="110"/>
      <c r="C22" s="111"/>
      <c r="D22" s="112"/>
    </row>
    <row r="23" spans="1:1022" ht="12.95" customHeight="1">
      <c r="A23" s="109"/>
      <c r="B23" s="110"/>
      <c r="C23" s="111"/>
      <c r="D23" s="112"/>
    </row>
    <row r="24" spans="1:1022" ht="12.95" customHeight="1">
      <c r="A24" s="109"/>
      <c r="B24" s="110"/>
      <c r="C24" s="111"/>
      <c r="D24" s="112"/>
    </row>
    <row r="25" spans="1:1022" ht="12.95" customHeight="1">
      <c r="A25" s="107" t="s">
        <v>52</v>
      </c>
      <c r="B25" s="113">
        <f>SUM(B11:B24)</f>
        <v>0</v>
      </c>
      <c r="C25" s="114"/>
      <c r="D25" s="113">
        <f>SUM(D10:D24)</f>
        <v>0</v>
      </c>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c r="IU25" s="115"/>
      <c r="IV25" s="115"/>
      <c r="IW25" s="115"/>
      <c r="IX25" s="115"/>
      <c r="IY25" s="115"/>
      <c r="IZ25" s="115"/>
      <c r="JA25" s="115"/>
      <c r="JB25" s="115"/>
      <c r="JC25" s="115"/>
      <c r="JD25" s="115"/>
      <c r="JE25" s="115"/>
      <c r="JF25" s="115"/>
      <c r="JG25" s="115"/>
      <c r="JH25" s="115"/>
      <c r="JI25" s="115"/>
      <c r="JJ25" s="115"/>
      <c r="JK25" s="115"/>
      <c r="JL25" s="115"/>
      <c r="JM25" s="115"/>
      <c r="JN25" s="115"/>
      <c r="JO25" s="115"/>
      <c r="JP25" s="115"/>
      <c r="JQ25" s="115"/>
      <c r="JR25" s="115"/>
      <c r="JS25" s="115"/>
      <c r="JT25" s="115"/>
      <c r="JU25" s="115"/>
      <c r="JV25" s="115"/>
      <c r="JW25" s="115"/>
      <c r="JX25" s="115"/>
      <c r="JY25" s="115"/>
      <c r="JZ25" s="115"/>
      <c r="KA25" s="115"/>
      <c r="KB25" s="115"/>
      <c r="KC25" s="115"/>
      <c r="KD25" s="115"/>
      <c r="KE25" s="115"/>
      <c r="KF25" s="115"/>
      <c r="KG25" s="115"/>
      <c r="KH25" s="115"/>
      <c r="KI25" s="115"/>
      <c r="KJ25" s="115"/>
      <c r="KK25" s="115"/>
      <c r="KL25" s="115"/>
      <c r="KM25" s="115"/>
      <c r="KN25" s="115"/>
      <c r="KO25" s="115"/>
      <c r="KP25" s="115"/>
      <c r="KQ25" s="115"/>
      <c r="KR25" s="115"/>
      <c r="KS25" s="115"/>
      <c r="KT25" s="115"/>
      <c r="KU25" s="115"/>
      <c r="KV25" s="115"/>
      <c r="KW25" s="115"/>
      <c r="KX25" s="115"/>
      <c r="KY25" s="115"/>
      <c r="KZ25" s="115"/>
      <c r="LA25" s="115"/>
      <c r="LB25" s="115"/>
      <c r="LC25" s="115"/>
      <c r="LD25" s="115"/>
      <c r="LE25" s="115"/>
      <c r="LF25" s="115"/>
      <c r="LG25" s="115"/>
      <c r="LH25" s="115"/>
      <c r="LI25" s="115"/>
      <c r="LJ25" s="115"/>
      <c r="LK25" s="115"/>
      <c r="LL25" s="115"/>
      <c r="LM25" s="115"/>
      <c r="LN25" s="115"/>
      <c r="LO25" s="115"/>
      <c r="LP25" s="115"/>
      <c r="LQ25" s="115"/>
      <c r="LR25" s="115"/>
      <c r="LS25" s="115"/>
      <c r="LT25" s="115"/>
      <c r="LU25" s="115"/>
      <c r="LV25" s="115"/>
      <c r="LW25" s="115"/>
      <c r="LX25" s="115"/>
      <c r="LY25" s="115"/>
      <c r="LZ25" s="115"/>
      <c r="MA25" s="115"/>
      <c r="MB25" s="115"/>
      <c r="MC25" s="115"/>
      <c r="MD25" s="115"/>
      <c r="ME25" s="115"/>
      <c r="MF25" s="115"/>
      <c r="MG25" s="115"/>
      <c r="MH25" s="115"/>
      <c r="MI25" s="115"/>
      <c r="MJ25" s="115"/>
      <c r="MK25" s="115"/>
      <c r="ML25" s="115"/>
      <c r="MM25" s="115"/>
      <c r="MN25" s="115"/>
      <c r="MO25" s="115"/>
      <c r="MP25" s="115"/>
      <c r="MQ25" s="115"/>
      <c r="MR25" s="115"/>
      <c r="MS25" s="115"/>
      <c r="MT25" s="115"/>
      <c r="MU25" s="115"/>
      <c r="MV25" s="115"/>
      <c r="MW25" s="115"/>
      <c r="MX25" s="115"/>
      <c r="MY25" s="115"/>
      <c r="MZ25" s="115"/>
      <c r="NA25" s="115"/>
      <c r="NB25" s="115"/>
      <c r="NC25" s="115"/>
      <c r="ND25" s="115"/>
      <c r="NE25" s="115"/>
      <c r="NF25" s="115"/>
      <c r="NG25" s="115"/>
      <c r="NH25" s="115"/>
      <c r="NI25" s="115"/>
      <c r="NJ25" s="115"/>
      <c r="NK25" s="115"/>
      <c r="NL25" s="115"/>
      <c r="NM25" s="115"/>
      <c r="NN25" s="115"/>
      <c r="NO25" s="115"/>
      <c r="NP25" s="115"/>
      <c r="NQ25" s="115"/>
      <c r="NR25" s="115"/>
      <c r="NS25" s="115"/>
      <c r="NT25" s="115"/>
      <c r="NU25" s="115"/>
      <c r="NV25" s="115"/>
      <c r="NW25" s="115"/>
      <c r="NX25" s="115"/>
      <c r="NY25" s="115"/>
      <c r="NZ25" s="115"/>
      <c r="OA25" s="115"/>
      <c r="OB25" s="115"/>
      <c r="OC25" s="115"/>
      <c r="OD25" s="115"/>
      <c r="OE25" s="115"/>
      <c r="OF25" s="115"/>
      <c r="OG25" s="115"/>
      <c r="OH25" s="115"/>
      <c r="OI25" s="115"/>
      <c r="OJ25" s="115"/>
      <c r="OK25" s="115"/>
      <c r="OL25" s="115"/>
      <c r="OM25" s="115"/>
      <c r="ON25" s="115"/>
      <c r="OO25" s="115"/>
      <c r="OP25" s="115"/>
      <c r="OQ25" s="115"/>
      <c r="OR25" s="115"/>
      <c r="OS25" s="115"/>
      <c r="OT25" s="115"/>
      <c r="OU25" s="115"/>
      <c r="OV25" s="115"/>
      <c r="OW25" s="115"/>
      <c r="OX25" s="115"/>
      <c r="OY25" s="115"/>
      <c r="OZ25" s="115"/>
      <c r="PA25" s="115"/>
      <c r="PB25" s="115"/>
      <c r="PC25" s="115"/>
      <c r="PD25" s="115"/>
      <c r="PE25" s="115"/>
      <c r="PF25" s="115"/>
      <c r="PG25" s="115"/>
      <c r="PH25" s="115"/>
      <c r="PI25" s="115"/>
      <c r="PJ25" s="115"/>
      <c r="PK25" s="115"/>
      <c r="PL25" s="115"/>
      <c r="PM25" s="115"/>
      <c r="PN25" s="115"/>
      <c r="PO25" s="115"/>
      <c r="PP25" s="115"/>
      <c r="PQ25" s="115"/>
      <c r="PR25" s="115"/>
      <c r="PS25" s="115"/>
      <c r="PT25" s="115"/>
      <c r="PU25" s="115"/>
      <c r="PV25" s="115"/>
      <c r="PW25" s="115"/>
      <c r="PX25" s="115"/>
      <c r="PY25" s="115"/>
      <c r="PZ25" s="115"/>
      <c r="QA25" s="115"/>
      <c r="QB25" s="115"/>
      <c r="QC25" s="115"/>
      <c r="QD25" s="115"/>
      <c r="QE25" s="115"/>
      <c r="QF25" s="115"/>
      <c r="QG25" s="115"/>
      <c r="QH25" s="115"/>
      <c r="QI25" s="115"/>
      <c r="QJ25" s="115"/>
      <c r="QK25" s="115"/>
      <c r="QL25" s="115"/>
      <c r="QM25" s="115"/>
      <c r="QN25" s="115"/>
      <c r="QO25" s="115"/>
      <c r="QP25" s="115"/>
      <c r="QQ25" s="115"/>
      <c r="QR25" s="115"/>
      <c r="QS25" s="115"/>
      <c r="QT25" s="115"/>
      <c r="QU25" s="115"/>
      <c r="QV25" s="115"/>
      <c r="QW25" s="115"/>
      <c r="QX25" s="115"/>
      <c r="QY25" s="115"/>
      <c r="QZ25" s="115"/>
      <c r="RA25" s="115"/>
      <c r="RB25" s="115"/>
      <c r="RC25" s="115"/>
      <c r="RD25" s="115"/>
      <c r="RE25" s="115"/>
      <c r="RF25" s="115"/>
      <c r="RG25" s="115"/>
      <c r="RH25" s="115"/>
      <c r="RI25" s="115"/>
      <c r="RJ25" s="115"/>
      <c r="RK25" s="115"/>
      <c r="RL25" s="115"/>
      <c r="RM25" s="115"/>
      <c r="RN25" s="115"/>
      <c r="RO25" s="115"/>
      <c r="RP25" s="115"/>
      <c r="RQ25" s="115"/>
      <c r="RR25" s="115"/>
      <c r="RS25" s="115"/>
      <c r="RT25" s="115"/>
      <c r="RU25" s="115"/>
      <c r="RV25" s="115"/>
      <c r="RW25" s="115"/>
      <c r="RX25" s="115"/>
      <c r="RY25" s="115"/>
      <c r="RZ25" s="115"/>
      <c r="SA25" s="115"/>
      <c r="SB25" s="115"/>
      <c r="SC25" s="115"/>
      <c r="SD25" s="115"/>
      <c r="SE25" s="115"/>
      <c r="SF25" s="115"/>
      <c r="SG25" s="115"/>
      <c r="SH25" s="115"/>
      <c r="SI25" s="115"/>
      <c r="SJ25" s="115"/>
      <c r="SK25" s="115"/>
      <c r="SL25" s="115"/>
      <c r="SM25" s="115"/>
      <c r="SN25" s="115"/>
      <c r="SO25" s="115"/>
      <c r="SP25" s="115"/>
      <c r="SQ25" s="115"/>
      <c r="SR25" s="115"/>
      <c r="SS25" s="115"/>
      <c r="ST25" s="115"/>
      <c r="SU25" s="115"/>
      <c r="SV25" s="115"/>
      <c r="SW25" s="115"/>
      <c r="SX25" s="115"/>
      <c r="SY25" s="115"/>
      <c r="SZ25" s="115"/>
      <c r="TA25" s="115"/>
      <c r="TB25" s="115"/>
      <c r="TC25" s="115"/>
      <c r="TD25" s="115"/>
      <c r="TE25" s="115"/>
      <c r="TF25" s="115"/>
      <c r="TG25" s="115"/>
      <c r="TH25" s="115"/>
      <c r="TI25" s="115"/>
      <c r="TJ25" s="115"/>
      <c r="TK25" s="115"/>
      <c r="TL25" s="115"/>
      <c r="TM25" s="115"/>
      <c r="TN25" s="115"/>
      <c r="TO25" s="115"/>
      <c r="TP25" s="115"/>
      <c r="TQ25" s="115"/>
      <c r="TR25" s="115"/>
      <c r="TS25" s="115"/>
      <c r="TT25" s="115"/>
      <c r="TU25" s="115"/>
      <c r="TV25" s="115"/>
      <c r="TW25" s="115"/>
      <c r="TX25" s="115"/>
      <c r="TY25" s="115"/>
      <c r="TZ25" s="115"/>
      <c r="UA25" s="115"/>
      <c r="UB25" s="115"/>
      <c r="UC25" s="115"/>
      <c r="UD25" s="115"/>
      <c r="UE25" s="115"/>
      <c r="UF25" s="115"/>
      <c r="UG25" s="115"/>
      <c r="UH25" s="115"/>
      <c r="UI25" s="115"/>
      <c r="UJ25" s="115"/>
      <c r="UK25" s="115"/>
      <c r="UL25" s="115"/>
      <c r="UM25" s="115"/>
      <c r="UN25" s="115"/>
      <c r="UO25" s="115"/>
      <c r="UP25" s="115"/>
      <c r="UQ25" s="115"/>
      <c r="UR25" s="115"/>
      <c r="US25" s="115"/>
      <c r="UT25" s="115"/>
      <c r="UU25" s="115"/>
      <c r="UV25" s="115"/>
      <c r="UW25" s="115"/>
      <c r="UX25" s="115"/>
      <c r="UY25" s="115"/>
      <c r="UZ25" s="115"/>
      <c r="VA25" s="115"/>
      <c r="VB25" s="115"/>
      <c r="VC25" s="115"/>
      <c r="VD25" s="115"/>
      <c r="VE25" s="115"/>
      <c r="VF25" s="115"/>
      <c r="VG25" s="115"/>
      <c r="VH25" s="115"/>
      <c r="VI25" s="115"/>
      <c r="VJ25" s="115"/>
      <c r="VK25" s="115"/>
      <c r="VL25" s="115"/>
      <c r="VM25" s="115"/>
      <c r="VN25" s="115"/>
      <c r="VO25" s="115"/>
      <c r="VP25" s="115"/>
      <c r="VQ25" s="115"/>
      <c r="VR25" s="115"/>
      <c r="VS25" s="115"/>
      <c r="VT25" s="115"/>
      <c r="VU25" s="115"/>
      <c r="VV25" s="115"/>
      <c r="VW25" s="115"/>
      <c r="VX25" s="115"/>
      <c r="VY25" s="115"/>
      <c r="VZ25" s="115"/>
      <c r="WA25" s="115"/>
      <c r="WB25" s="115"/>
      <c r="WC25" s="115"/>
      <c r="WD25" s="115"/>
      <c r="WE25" s="115"/>
      <c r="WF25" s="115"/>
      <c r="WG25" s="115"/>
      <c r="WH25" s="115"/>
      <c r="WI25" s="115"/>
      <c r="WJ25" s="115"/>
      <c r="WK25" s="115"/>
      <c r="WL25" s="115"/>
      <c r="WM25" s="115"/>
      <c r="WN25" s="115"/>
      <c r="WO25" s="115"/>
      <c r="WP25" s="115"/>
      <c r="WQ25" s="115"/>
      <c r="WR25" s="115"/>
      <c r="WS25" s="115"/>
      <c r="WT25" s="115"/>
      <c r="WU25" s="115"/>
      <c r="WV25" s="115"/>
      <c r="WW25" s="115"/>
      <c r="WX25" s="115"/>
      <c r="WY25" s="115"/>
      <c r="WZ25" s="115"/>
      <c r="XA25" s="115"/>
      <c r="XB25" s="115"/>
      <c r="XC25" s="115"/>
      <c r="XD25" s="115"/>
      <c r="XE25" s="115"/>
      <c r="XF25" s="115"/>
      <c r="XG25" s="115"/>
      <c r="XH25" s="115"/>
      <c r="XI25" s="115"/>
      <c r="XJ25" s="115"/>
      <c r="XK25" s="115"/>
      <c r="XL25" s="115"/>
      <c r="XM25" s="115"/>
      <c r="XN25" s="115"/>
      <c r="XO25" s="115"/>
      <c r="XP25" s="115"/>
      <c r="XQ25" s="115"/>
      <c r="XR25" s="115"/>
      <c r="XS25" s="115"/>
      <c r="XT25" s="115"/>
      <c r="XU25" s="115"/>
      <c r="XV25" s="115"/>
      <c r="XW25" s="115"/>
      <c r="XX25" s="115"/>
      <c r="XY25" s="115"/>
      <c r="XZ25" s="115"/>
      <c r="YA25" s="115"/>
      <c r="YB25" s="115"/>
      <c r="YC25" s="115"/>
      <c r="YD25" s="115"/>
      <c r="YE25" s="115"/>
      <c r="YF25" s="115"/>
      <c r="YG25" s="115"/>
      <c r="YH25" s="115"/>
      <c r="YI25" s="115"/>
      <c r="YJ25" s="115"/>
      <c r="YK25" s="115"/>
      <c r="YL25" s="115"/>
      <c r="YM25" s="115"/>
      <c r="YN25" s="115"/>
      <c r="YO25" s="115"/>
      <c r="YP25" s="115"/>
      <c r="YQ25" s="115"/>
      <c r="YR25" s="115"/>
      <c r="YS25" s="115"/>
      <c r="YT25" s="115"/>
      <c r="YU25" s="115"/>
      <c r="YV25" s="115"/>
      <c r="YW25" s="115"/>
      <c r="YX25" s="115"/>
      <c r="YY25" s="115"/>
      <c r="YZ25" s="115"/>
      <c r="ZA25" s="115"/>
      <c r="ZB25" s="115"/>
      <c r="ZC25" s="115"/>
      <c r="ZD25" s="115"/>
      <c r="ZE25" s="115"/>
      <c r="ZF25" s="115"/>
      <c r="ZG25" s="115"/>
      <c r="ZH25" s="115"/>
      <c r="ZI25" s="115"/>
      <c r="ZJ25" s="115"/>
      <c r="ZK25" s="115"/>
      <c r="ZL25" s="115"/>
      <c r="ZM25" s="115"/>
      <c r="ZN25" s="115"/>
      <c r="ZO25" s="115"/>
      <c r="ZP25" s="115"/>
      <c r="ZQ25" s="115"/>
      <c r="ZR25" s="115"/>
      <c r="ZS25" s="115"/>
      <c r="ZT25" s="115"/>
      <c r="ZU25" s="115"/>
      <c r="ZV25" s="115"/>
      <c r="ZW25" s="115"/>
      <c r="ZX25" s="115"/>
      <c r="ZY25" s="115"/>
      <c r="ZZ25" s="115"/>
      <c r="AAA25" s="115"/>
      <c r="AAB25" s="115"/>
      <c r="AAC25" s="115"/>
      <c r="AAD25" s="115"/>
      <c r="AAE25" s="115"/>
      <c r="AAF25" s="115"/>
      <c r="AAG25" s="115"/>
      <c r="AAH25" s="115"/>
      <c r="AAI25" s="115"/>
      <c r="AAJ25" s="115"/>
      <c r="AAK25" s="115"/>
      <c r="AAL25" s="115"/>
      <c r="AAM25" s="115"/>
      <c r="AAN25" s="115"/>
      <c r="AAO25" s="115"/>
      <c r="AAP25" s="115"/>
      <c r="AAQ25" s="115"/>
      <c r="AAR25" s="115"/>
      <c r="AAS25" s="115"/>
      <c r="AAT25" s="115"/>
      <c r="AAU25" s="115"/>
      <c r="AAV25" s="115"/>
      <c r="AAW25" s="115"/>
      <c r="AAX25" s="115"/>
      <c r="AAY25" s="115"/>
      <c r="AAZ25" s="115"/>
      <c r="ABA25" s="115"/>
      <c r="ABB25" s="115"/>
      <c r="ABC25" s="115"/>
      <c r="ABD25" s="115"/>
      <c r="ABE25" s="115"/>
      <c r="ABF25" s="115"/>
      <c r="ABG25" s="115"/>
      <c r="ABH25" s="115"/>
      <c r="ABI25" s="115"/>
      <c r="ABJ25" s="115"/>
      <c r="ABK25" s="115"/>
      <c r="ABL25" s="115"/>
      <c r="ABM25" s="115"/>
      <c r="ABN25" s="115"/>
      <c r="ABO25" s="115"/>
      <c r="ABP25" s="115"/>
      <c r="ABQ25" s="115"/>
      <c r="ABR25" s="115"/>
      <c r="ABS25" s="115"/>
      <c r="ABT25" s="115"/>
      <c r="ABU25" s="115"/>
      <c r="ABV25" s="115"/>
      <c r="ABW25" s="115"/>
      <c r="ABX25" s="115"/>
      <c r="ABY25" s="115"/>
      <c r="ABZ25" s="115"/>
      <c r="ACA25" s="115"/>
      <c r="ACB25" s="115"/>
      <c r="ACC25" s="115"/>
      <c r="ACD25" s="115"/>
      <c r="ACE25" s="115"/>
      <c r="ACF25" s="115"/>
      <c r="ACG25" s="115"/>
      <c r="ACH25" s="115"/>
      <c r="ACI25" s="115"/>
      <c r="ACJ25" s="115"/>
      <c r="ACK25" s="115"/>
      <c r="ACL25" s="115"/>
      <c r="ACM25" s="115"/>
      <c r="ACN25" s="115"/>
      <c r="ACO25" s="115"/>
      <c r="ACP25" s="115"/>
      <c r="ACQ25" s="115"/>
      <c r="ACR25" s="115"/>
      <c r="ACS25" s="115"/>
      <c r="ACT25" s="115"/>
      <c r="ACU25" s="115"/>
      <c r="ACV25" s="115"/>
      <c r="ACW25" s="115"/>
      <c r="ACX25" s="115"/>
      <c r="ACY25" s="115"/>
      <c r="ACZ25" s="115"/>
      <c r="ADA25" s="115"/>
      <c r="ADB25" s="115"/>
      <c r="ADC25" s="115"/>
      <c r="ADD25" s="115"/>
      <c r="ADE25" s="115"/>
      <c r="ADF25" s="115"/>
      <c r="ADG25" s="115"/>
      <c r="ADH25" s="115"/>
      <c r="ADI25" s="115"/>
      <c r="ADJ25" s="115"/>
      <c r="ADK25" s="115"/>
      <c r="ADL25" s="115"/>
      <c r="ADM25" s="115"/>
      <c r="ADN25" s="115"/>
      <c r="ADO25" s="115"/>
      <c r="ADP25" s="115"/>
      <c r="ADQ25" s="115"/>
      <c r="ADR25" s="115"/>
      <c r="ADS25" s="115"/>
      <c r="ADT25" s="115"/>
      <c r="ADU25" s="115"/>
      <c r="ADV25" s="115"/>
      <c r="ADW25" s="115"/>
      <c r="ADX25" s="115"/>
      <c r="ADY25" s="115"/>
      <c r="ADZ25" s="115"/>
      <c r="AEA25" s="115"/>
      <c r="AEB25" s="115"/>
      <c r="AEC25" s="115"/>
      <c r="AED25" s="115"/>
      <c r="AEE25" s="115"/>
      <c r="AEF25" s="115"/>
      <c r="AEG25" s="115"/>
      <c r="AEH25" s="115"/>
      <c r="AEI25" s="115"/>
      <c r="AEJ25" s="115"/>
      <c r="AEK25" s="115"/>
      <c r="AEL25" s="115"/>
      <c r="AEM25" s="115"/>
      <c r="AEN25" s="115"/>
      <c r="AEO25" s="115"/>
      <c r="AEP25" s="115"/>
      <c r="AEQ25" s="115"/>
      <c r="AER25" s="115"/>
      <c r="AES25" s="115"/>
      <c r="AET25" s="115"/>
      <c r="AEU25" s="115"/>
      <c r="AEV25" s="115"/>
      <c r="AEW25" s="115"/>
      <c r="AEX25" s="115"/>
      <c r="AEY25" s="115"/>
      <c r="AEZ25" s="115"/>
      <c r="AFA25" s="115"/>
      <c r="AFB25" s="115"/>
      <c r="AFC25" s="115"/>
      <c r="AFD25" s="115"/>
      <c r="AFE25" s="115"/>
      <c r="AFF25" s="115"/>
      <c r="AFG25" s="115"/>
      <c r="AFH25" s="115"/>
      <c r="AFI25" s="115"/>
      <c r="AFJ25" s="115"/>
      <c r="AFK25" s="115"/>
      <c r="AFL25" s="115"/>
      <c r="AFM25" s="115"/>
      <c r="AFN25" s="115"/>
      <c r="AFO25" s="115"/>
      <c r="AFP25" s="115"/>
      <c r="AFQ25" s="115"/>
      <c r="AFR25" s="115"/>
      <c r="AFS25" s="115"/>
      <c r="AFT25" s="115"/>
      <c r="AFU25" s="115"/>
      <c r="AFV25" s="115"/>
      <c r="AFW25" s="115"/>
      <c r="AFX25" s="115"/>
      <c r="AFY25" s="115"/>
      <c r="AFZ25" s="115"/>
      <c r="AGA25" s="115"/>
      <c r="AGB25" s="115"/>
      <c r="AGC25" s="115"/>
      <c r="AGD25" s="115"/>
      <c r="AGE25" s="115"/>
      <c r="AGF25" s="115"/>
      <c r="AGG25" s="115"/>
      <c r="AGH25" s="115"/>
      <c r="AGI25" s="115"/>
      <c r="AGJ25" s="115"/>
      <c r="AGK25" s="115"/>
      <c r="AGL25" s="115"/>
      <c r="AGM25" s="115"/>
      <c r="AGN25" s="115"/>
      <c r="AGO25" s="115"/>
      <c r="AGP25" s="115"/>
      <c r="AGQ25" s="115"/>
      <c r="AGR25" s="115"/>
      <c r="AGS25" s="115"/>
      <c r="AGT25" s="115"/>
      <c r="AGU25" s="115"/>
      <c r="AGV25" s="115"/>
      <c r="AGW25" s="115"/>
      <c r="AGX25" s="115"/>
      <c r="AGY25" s="115"/>
      <c r="AGZ25" s="115"/>
      <c r="AHA25" s="115"/>
      <c r="AHB25" s="115"/>
      <c r="AHC25" s="115"/>
      <c r="AHD25" s="115"/>
      <c r="AHE25" s="115"/>
      <c r="AHF25" s="115"/>
      <c r="AHG25" s="115"/>
      <c r="AHH25" s="115"/>
      <c r="AHI25" s="115"/>
      <c r="AHJ25" s="115"/>
      <c r="AHK25" s="115"/>
      <c r="AHL25" s="115"/>
      <c r="AHM25" s="115"/>
      <c r="AHN25" s="115"/>
      <c r="AHO25" s="115"/>
      <c r="AHP25" s="115"/>
      <c r="AHQ25" s="115"/>
      <c r="AHR25" s="115"/>
      <c r="AHS25" s="115"/>
      <c r="AHT25" s="115"/>
      <c r="AHU25" s="115"/>
      <c r="AHV25" s="115"/>
      <c r="AHW25" s="115"/>
      <c r="AHX25" s="115"/>
      <c r="AHY25" s="115"/>
      <c r="AHZ25" s="115"/>
      <c r="AIA25" s="115"/>
      <c r="AIB25" s="115"/>
      <c r="AIC25" s="115"/>
      <c r="AID25" s="115"/>
      <c r="AIE25" s="115"/>
      <c r="AIF25" s="115"/>
      <c r="AIG25" s="115"/>
      <c r="AIH25" s="115"/>
      <c r="AII25" s="115"/>
      <c r="AIJ25" s="115"/>
      <c r="AIK25" s="115"/>
      <c r="AIL25" s="115"/>
      <c r="AIM25" s="115"/>
      <c r="AIN25" s="115"/>
      <c r="AIO25" s="115"/>
      <c r="AIP25" s="115"/>
      <c r="AIQ25" s="115"/>
      <c r="AIR25" s="115"/>
      <c r="AIS25" s="115"/>
      <c r="AIT25" s="115"/>
      <c r="AIU25" s="115"/>
      <c r="AIV25" s="115"/>
      <c r="AIW25" s="115"/>
      <c r="AIX25" s="115"/>
      <c r="AIY25" s="115"/>
      <c r="AIZ25" s="115"/>
      <c r="AJA25" s="115"/>
      <c r="AJB25" s="115"/>
      <c r="AJC25" s="115"/>
      <c r="AJD25" s="115"/>
      <c r="AJE25" s="115"/>
      <c r="AJF25" s="115"/>
      <c r="AJG25" s="115"/>
      <c r="AJH25" s="115"/>
      <c r="AJI25" s="115"/>
      <c r="AJJ25" s="115"/>
      <c r="AJK25" s="115"/>
      <c r="AJL25" s="115"/>
      <c r="AJM25" s="115"/>
      <c r="AJN25" s="115"/>
      <c r="AJO25" s="115"/>
      <c r="AJP25" s="115"/>
      <c r="AJQ25" s="115"/>
      <c r="AJR25" s="115"/>
      <c r="AJS25" s="115"/>
      <c r="AJT25" s="115"/>
      <c r="AJU25" s="115"/>
      <c r="AJV25" s="115"/>
      <c r="AJW25" s="115"/>
      <c r="AJX25" s="115"/>
      <c r="AJY25" s="115"/>
      <c r="AJZ25" s="115"/>
      <c r="AKA25" s="115"/>
      <c r="AKB25" s="115"/>
      <c r="AKC25" s="115"/>
      <c r="AKD25" s="115"/>
      <c r="AKE25" s="115"/>
      <c r="AKF25" s="115"/>
      <c r="AKG25" s="115"/>
      <c r="AKH25" s="115"/>
      <c r="AKI25" s="115"/>
      <c r="AKJ25" s="115"/>
      <c r="AKK25" s="115"/>
      <c r="AKL25" s="115"/>
      <c r="AKM25" s="115"/>
      <c r="AKN25" s="115"/>
      <c r="AKO25" s="115"/>
      <c r="AKP25" s="115"/>
      <c r="AKQ25" s="115"/>
      <c r="AKR25" s="115"/>
      <c r="AKS25" s="115"/>
      <c r="AKT25" s="115"/>
      <c r="AKU25" s="115"/>
      <c r="AKV25" s="115"/>
      <c r="AKW25" s="115"/>
      <c r="AKX25" s="115"/>
      <c r="AKY25" s="115"/>
      <c r="AKZ25" s="115"/>
      <c r="ALA25" s="115"/>
      <c r="ALB25" s="115"/>
      <c r="ALC25" s="115"/>
      <c r="ALD25" s="115"/>
      <c r="ALE25" s="115"/>
      <c r="ALF25" s="115"/>
      <c r="ALG25" s="115"/>
      <c r="ALH25" s="115"/>
      <c r="ALI25" s="115"/>
      <c r="ALJ25" s="115"/>
      <c r="ALK25" s="115"/>
      <c r="ALL25" s="115"/>
      <c r="ALM25" s="115"/>
      <c r="ALN25" s="115"/>
      <c r="ALO25" s="115"/>
      <c r="ALP25" s="115"/>
      <c r="ALQ25" s="115"/>
      <c r="ALR25" s="115"/>
      <c r="ALS25" s="115"/>
      <c r="ALT25" s="115"/>
      <c r="ALU25" s="115"/>
      <c r="ALV25" s="115"/>
      <c r="ALW25" s="115"/>
      <c r="ALX25" s="115"/>
      <c r="ALY25" s="115"/>
      <c r="ALZ25" s="115"/>
      <c r="AMA25" s="115"/>
      <c r="AMB25" s="115"/>
      <c r="AMC25" s="115"/>
      <c r="AMD25" s="115"/>
      <c r="AME25" s="115"/>
      <c r="AMF25" s="115"/>
      <c r="AMG25" s="115"/>
      <c r="AMH25" s="115"/>
    </row>
    <row r="28" spans="1:1022" ht="21" customHeight="1">
      <c r="A28" s="136" t="s">
        <v>53</v>
      </c>
      <c r="B28" s="136"/>
      <c r="C28" s="136"/>
      <c r="D28" s="136"/>
      <c r="E28" s="136"/>
      <c r="F28" s="136"/>
      <c r="G28" s="8"/>
      <c r="H28" s="8"/>
      <c r="I28" s="27"/>
      <c r="J28" s="10">
        <v>1</v>
      </c>
      <c r="K28" s="27"/>
    </row>
    <row r="30" spans="1:1022" ht="12.95" customHeight="1">
      <c r="A30" s="116" t="s">
        <v>54</v>
      </c>
      <c r="B30" s="117" t="s">
        <v>18</v>
      </c>
      <c r="C30" s="117" t="s">
        <v>55</v>
      </c>
      <c r="D30" s="118" t="s">
        <v>56</v>
      </c>
      <c r="E30" s="119" t="s">
        <v>57</v>
      </c>
    </row>
    <row r="31" spans="1:1022" ht="12.95" customHeight="1">
      <c r="A31" s="120">
        <v>43343</v>
      </c>
      <c r="B31" s="121" t="s">
        <v>58</v>
      </c>
      <c r="C31" s="122"/>
      <c r="D31" s="123"/>
      <c r="E31" s="124"/>
    </row>
    <row r="32" spans="1:1022" ht="12.95" customHeight="1">
      <c r="A32" s="125">
        <v>43344</v>
      </c>
      <c r="B32" s="126"/>
      <c r="C32" s="126">
        <v>0</v>
      </c>
      <c r="D32" s="127">
        <f>IF(C32=0,0,IF(C32=1,1,IF(C32=2,3,IF(C32=3,5,IF(C32=4,7,IF(C32=5,9,IF(C32=6,17,IF(C32=7,18,IF(C32=8,18,xxx)))))))))</f>
        <v>0</v>
      </c>
      <c r="E32" s="128">
        <f t="shared" ref="E32:E95" si="0">IF(C32=0,0,IF(C32=1,15.38,IF(C32=2,20.02,IF(C32=3,24.66,IF(C32=4,28.97,IF(C32=5,34.4,IF(C32=6,39.88,IF(C32=8,45.66,IF(C32=10,45.66+6.81*ROUNDUP((B32-79.99999)/20,0),"ERREUR")))))))))</f>
        <v>0</v>
      </c>
    </row>
    <row r="33" spans="1:5" ht="12.95" customHeight="1">
      <c r="A33" s="125">
        <v>43345</v>
      </c>
      <c r="B33" s="126"/>
      <c r="C33" s="126">
        <v>0</v>
      </c>
      <c r="D33" s="127">
        <f>IF(C33=0,0,IF(C33=1,1,IF(C33=2,3,IF(C33=3,5,IF(C33=4,7,IF(C33=5,9,IF(C33=6,17,IF(C33=7,18,IF(C33=8,18,xxx)))))))))</f>
        <v>0</v>
      </c>
      <c r="E33" s="128">
        <f t="shared" si="0"/>
        <v>0</v>
      </c>
    </row>
    <row r="34" spans="1:5" ht="12.95" customHeight="1">
      <c r="A34" s="129">
        <v>43346</v>
      </c>
      <c r="B34" s="2">
        <f>Période_1!$C$12</f>
        <v>0</v>
      </c>
      <c r="C34" s="2">
        <v>0</v>
      </c>
      <c r="D34" s="130">
        <f>IF(C34=0,0,IF(C34=1,1,IF(C34=2,3,IF(C34=3,5,IF(C34=4,7,IF(C34=5,9,IF(C34=6,17,IF(C34=7,18,IF(C34=8,18,xxx)))))))))</f>
        <v>0</v>
      </c>
      <c r="E34" s="131">
        <f t="shared" si="0"/>
        <v>0</v>
      </c>
    </row>
    <row r="35" spans="1:5" ht="12.95" customHeight="1">
      <c r="A35" s="129">
        <v>43347</v>
      </c>
      <c r="B35" s="2">
        <f>Période_1!$F$12</f>
        <v>0</v>
      </c>
      <c r="C35" s="2">
        <v>0</v>
      </c>
      <c r="D35" s="130">
        <f>IF(C35=0,0,IF(C35=1,1,IF(C35=2,3,IF(C35=3,5,IF(C35=4,7,IF(C35=5,9,IF(C35=6,17,IF(C35=7,18,IF(C35=8,18,xxx)))))))))</f>
        <v>0</v>
      </c>
      <c r="E35" s="131">
        <f t="shared" si="0"/>
        <v>0</v>
      </c>
    </row>
    <row r="36" spans="1:5" ht="12.95" customHeight="1">
      <c r="A36" s="129">
        <v>43348</v>
      </c>
      <c r="B36" s="2">
        <f>Période_1!$I$12</f>
        <v>0</v>
      </c>
      <c r="C36" s="2">
        <v>0</v>
      </c>
      <c r="D36" s="130">
        <f>IF(C36=0,0,IF(C36=1,1,IF(C36=2,3,IF(C36=3,5,IF(C36=4,7,IF(C36=5,9,IF(C36=6,17,IF(C36=7,18,IF(C36=8,18,xxx)))))))))</f>
        <v>0</v>
      </c>
      <c r="E36" s="131">
        <f t="shared" si="0"/>
        <v>0</v>
      </c>
    </row>
    <row r="37" spans="1:5" ht="12.95" customHeight="1">
      <c r="A37" s="129">
        <v>43349</v>
      </c>
      <c r="B37" s="2">
        <f>Période_1!$L$12</f>
        <v>0</v>
      </c>
      <c r="C37" s="2">
        <v>0</v>
      </c>
      <c r="D37" s="130">
        <f>IF(C37=0,0,IF(C37=1,1,IF(C37=2,3,IF(C37=3,5,IF(C37=4,7,IF(C37=5,9,IF(C37=6,17,IF(C37=7,18,IF(C37=8,18,xxx)))))))))</f>
        <v>0</v>
      </c>
      <c r="E37" s="131">
        <f t="shared" si="0"/>
        <v>0</v>
      </c>
    </row>
    <row r="38" spans="1:5" ht="12.95" customHeight="1">
      <c r="A38" s="129">
        <v>43350</v>
      </c>
      <c r="B38" s="2">
        <f>Période_1!$O$12</f>
        <v>0</v>
      </c>
      <c r="C38" s="2">
        <v>0</v>
      </c>
      <c r="D38" s="130">
        <f>IF(C38=0,0,IF(C38=1,1,IF(C38=2,3,IF(C38=3,5,IF(C38=4,7,IF(C38=5,9,IF(C38=6,17,IF(C38=7,18,IF(C38=8,18,xxx)))))))))</f>
        <v>0</v>
      </c>
      <c r="E38" s="131">
        <f t="shared" si="0"/>
        <v>0</v>
      </c>
    </row>
    <row r="39" spans="1:5" ht="12.95" customHeight="1">
      <c r="A39" s="125">
        <v>43351</v>
      </c>
      <c r="B39" s="126"/>
      <c r="C39" s="126">
        <v>0</v>
      </c>
      <c r="D39" s="127">
        <f>IF(C39=0,0,IF(C39=1,1,IF(C39=2,3,IF(C39=3,5,IF(C39=4,7,IF(C39=5,9,IF(C39=6,17,IF(C39=7,18,IF(C39=8,18,xxx)))))))))</f>
        <v>0</v>
      </c>
      <c r="E39" s="128">
        <f t="shared" si="0"/>
        <v>0</v>
      </c>
    </row>
    <row r="40" spans="1:5" ht="12.95" customHeight="1">
      <c r="A40" s="125">
        <v>43352</v>
      </c>
      <c r="B40" s="126"/>
      <c r="C40" s="126">
        <v>0</v>
      </c>
      <c r="D40" s="127">
        <f>IF(C40=0,0,IF(C40=1,1,IF(C40=2,3,IF(C40=3,5,IF(C40=4,7,IF(C40=5,9,IF(C40=6,17,IF(C40=7,18,IF(C40=8,18,xxx)))))))))</f>
        <v>0</v>
      </c>
      <c r="E40" s="128">
        <f t="shared" si="0"/>
        <v>0</v>
      </c>
    </row>
    <row r="41" spans="1:5" ht="12.95" customHeight="1">
      <c r="A41" s="129">
        <v>43353</v>
      </c>
      <c r="B41" s="2">
        <f>Période_1!$C$14</f>
        <v>0</v>
      </c>
      <c r="C41" s="2">
        <v>0</v>
      </c>
      <c r="D41" s="130">
        <f>IF(C41=0,0,IF(C41=1,1,IF(C41=2,3,IF(C41=3,5,IF(C41=4,7,IF(C41=5,9,IF(C41=6,17,IF(C41=7,18,IF(C41=8,18,xxx)))))))))</f>
        <v>0</v>
      </c>
      <c r="E41" s="131">
        <f t="shared" si="0"/>
        <v>0</v>
      </c>
    </row>
    <row r="42" spans="1:5" ht="12.95" customHeight="1">
      <c r="A42" s="129">
        <v>43354</v>
      </c>
      <c r="B42" s="2">
        <f>Période_1!$F$14</f>
        <v>0</v>
      </c>
      <c r="C42" s="2">
        <v>0</v>
      </c>
      <c r="D42" s="130">
        <f>IF(C42=0,0,IF(C42=1,1,IF(C42=2,3,IF(C42=3,5,IF(C42=4,7,IF(C42=5,9,IF(C42=6,17,IF(C42=7,18,IF(C42=8,18,xxx)))))))))</f>
        <v>0</v>
      </c>
      <c r="E42" s="131">
        <f t="shared" si="0"/>
        <v>0</v>
      </c>
    </row>
    <row r="43" spans="1:5" ht="12.95" customHeight="1">
      <c r="A43" s="129">
        <v>43355</v>
      </c>
      <c r="B43" s="2">
        <f>Période_1!$I$14</f>
        <v>0</v>
      </c>
      <c r="C43" s="2">
        <v>0</v>
      </c>
      <c r="D43" s="130">
        <f>IF(C43=0,0,IF(C43=1,1,IF(C43=2,3,IF(C43=3,5,IF(C43=4,7,IF(C43=5,9,IF(C43=6,17,IF(C43=7,18,IF(C43=8,18,xxx)))))))))</f>
        <v>0</v>
      </c>
      <c r="E43" s="131">
        <f t="shared" si="0"/>
        <v>0</v>
      </c>
    </row>
    <row r="44" spans="1:5" ht="12.95" customHeight="1">
      <c r="A44" s="129">
        <v>43356</v>
      </c>
      <c r="B44" s="2">
        <f>Période_1!$L$14</f>
        <v>0</v>
      </c>
      <c r="C44" s="2">
        <v>0</v>
      </c>
      <c r="D44" s="130">
        <f>IF(C44=0,0,IF(C44=1,1,IF(C44=2,3,IF(C44=3,5,IF(C44=4,7,IF(C44=5,9,IF(C44=6,17,IF(C44=7,18,IF(C44=8,18,xxx)))))))))</f>
        <v>0</v>
      </c>
      <c r="E44" s="131">
        <f t="shared" si="0"/>
        <v>0</v>
      </c>
    </row>
    <row r="45" spans="1:5" ht="12.95" customHeight="1">
      <c r="A45" s="129">
        <v>43357</v>
      </c>
      <c r="B45" s="2">
        <f>Période_1!$O$14</f>
        <v>0</v>
      </c>
      <c r="C45" s="2">
        <v>0</v>
      </c>
      <c r="D45" s="130">
        <f>IF(C45=0,0,IF(C45=1,1,IF(C45=2,3,IF(C45=3,5,IF(C45=4,7,IF(C45=5,9,IF(C45=6,17,IF(C45=7,18,IF(C45=8,18,xxx)))))))))</f>
        <v>0</v>
      </c>
      <c r="E45" s="131">
        <f t="shared" si="0"/>
        <v>0</v>
      </c>
    </row>
    <row r="46" spans="1:5" ht="12.95" customHeight="1">
      <c r="A46" s="125">
        <v>43358</v>
      </c>
      <c r="B46" s="126"/>
      <c r="C46" s="126">
        <v>0</v>
      </c>
      <c r="D46" s="127">
        <f>IF(C46=0,0,IF(C46=1,1,IF(C46=2,3,IF(C46=3,5,IF(C46=4,7,IF(C46=5,9,IF(C46=6,17,IF(C46=7,18,IF(C46=8,18,xxx)))))))))</f>
        <v>0</v>
      </c>
      <c r="E46" s="128">
        <f t="shared" si="0"/>
        <v>0</v>
      </c>
    </row>
    <row r="47" spans="1:5" ht="12.95" customHeight="1">
      <c r="A47" s="125">
        <v>43359</v>
      </c>
      <c r="B47" s="126"/>
      <c r="C47" s="126">
        <v>0</v>
      </c>
      <c r="D47" s="127">
        <f>IF(C47=0,0,IF(C47=1,1,IF(C47=2,3,IF(C47=3,5,IF(C47=4,7,IF(C47=5,9,IF(C47=6,17,IF(C47=7,18,IF(C47=8,18,xxx)))))))))</f>
        <v>0</v>
      </c>
      <c r="E47" s="128">
        <f t="shared" si="0"/>
        <v>0</v>
      </c>
    </row>
    <row r="48" spans="1:5" ht="12.95" customHeight="1">
      <c r="A48" s="129">
        <v>43360</v>
      </c>
      <c r="B48" s="2">
        <f>Période_1!$C$16</f>
        <v>0</v>
      </c>
      <c r="C48" s="2">
        <v>0</v>
      </c>
      <c r="D48" s="130">
        <f>IF(C48=0,0,IF(C48=1,1,IF(C48=2,3,IF(C48=3,5,IF(C48=4,7,IF(C48=5,9,IF(C48=6,17,IF(C48=7,18,IF(C48=8,18,xxx)))))))))</f>
        <v>0</v>
      </c>
      <c r="E48" s="131">
        <f t="shared" si="0"/>
        <v>0</v>
      </c>
    </row>
    <row r="49" spans="1:5" ht="12.95" customHeight="1">
      <c r="A49" s="129">
        <v>43361</v>
      </c>
      <c r="B49" s="2">
        <f>Période_1!$F$16</f>
        <v>0</v>
      </c>
      <c r="C49" s="2">
        <v>0</v>
      </c>
      <c r="D49" s="130">
        <f>IF(C49=0,0,IF(C49=1,1,IF(C49=2,3,IF(C49=3,5,IF(C49=4,7,IF(C49=5,9,IF(C49=6,17,IF(C49=7,18,IF(C49=8,18,xxx)))))))))</f>
        <v>0</v>
      </c>
      <c r="E49" s="131">
        <f t="shared" si="0"/>
        <v>0</v>
      </c>
    </row>
    <row r="50" spans="1:5" ht="12.95" customHeight="1">
      <c r="A50" s="129">
        <v>43362</v>
      </c>
      <c r="B50" s="2">
        <f>Période_1!$I$16</f>
        <v>0</v>
      </c>
      <c r="C50" s="2">
        <v>0</v>
      </c>
      <c r="D50" s="130">
        <f>IF(C50=0,0,IF(C50=1,1,IF(C50=2,3,IF(C50=3,5,IF(C50=4,7,IF(C50=5,9,IF(C50=6,17,IF(C50=7,18,IF(C50=8,18,xxx)))))))))</f>
        <v>0</v>
      </c>
      <c r="E50" s="131">
        <f t="shared" si="0"/>
        <v>0</v>
      </c>
    </row>
    <row r="51" spans="1:5" ht="12.95" customHeight="1">
      <c r="A51" s="129">
        <v>43363</v>
      </c>
      <c r="B51" s="2">
        <f>Période_1!$L$16</f>
        <v>0</v>
      </c>
      <c r="C51" s="2">
        <v>0</v>
      </c>
      <c r="D51" s="130">
        <f>IF(C51=0,0,IF(C51=1,1,IF(C51=2,3,IF(C51=3,5,IF(C51=4,7,IF(C51=5,9,IF(C51=6,17,IF(C51=7,18,IF(C51=8,18,xxx)))))))))</f>
        <v>0</v>
      </c>
      <c r="E51" s="131">
        <f t="shared" si="0"/>
        <v>0</v>
      </c>
    </row>
    <row r="52" spans="1:5" ht="12.95" customHeight="1">
      <c r="A52" s="129">
        <v>43364</v>
      </c>
      <c r="B52" s="2">
        <f>Période_1!$O$16</f>
        <v>0</v>
      </c>
      <c r="C52" s="2">
        <v>0</v>
      </c>
      <c r="D52" s="130">
        <f>IF(C52=0,0,IF(C52=1,1,IF(C52=2,3,IF(C52=3,5,IF(C52=4,7,IF(C52=5,9,IF(C52=6,17,IF(C52=7,18,IF(C52=8,18,xxx)))))))))</f>
        <v>0</v>
      </c>
      <c r="E52" s="131">
        <f t="shared" si="0"/>
        <v>0</v>
      </c>
    </row>
    <row r="53" spans="1:5" ht="12.95" customHeight="1">
      <c r="A53" s="125">
        <v>43365</v>
      </c>
      <c r="B53" s="126"/>
      <c r="C53" s="126">
        <v>0</v>
      </c>
      <c r="D53" s="127">
        <f>IF(C53=0,0,IF(C53=1,1,IF(C53=2,3,IF(C53=3,5,IF(C53=4,7,IF(C53=5,9,IF(C53=6,17,IF(C53=7,18,IF(C53=8,18,xxx)))))))))</f>
        <v>0</v>
      </c>
      <c r="E53" s="128">
        <f t="shared" si="0"/>
        <v>0</v>
      </c>
    </row>
    <row r="54" spans="1:5" ht="12.95" customHeight="1">
      <c r="A54" s="125">
        <v>43366</v>
      </c>
      <c r="B54" s="126"/>
      <c r="C54" s="126">
        <v>0</v>
      </c>
      <c r="D54" s="127">
        <f>IF(C54=0,0,IF(C54=1,1,IF(C54=2,3,IF(C54=3,5,IF(C54=4,7,IF(C54=5,9,IF(C54=6,17,IF(C54=7,18,IF(C54=8,18,xxx)))))))))</f>
        <v>0</v>
      </c>
      <c r="E54" s="128">
        <f t="shared" si="0"/>
        <v>0</v>
      </c>
    </row>
    <row r="55" spans="1:5" ht="12.95" customHeight="1">
      <c r="A55" s="129">
        <v>43367</v>
      </c>
      <c r="B55" s="2">
        <f>Période_1!$C$18</f>
        <v>0</v>
      </c>
      <c r="C55" s="2">
        <v>0</v>
      </c>
      <c r="D55" s="130">
        <f>IF(C55=0,0,IF(C55=1,1,IF(C55=2,3,IF(C55=3,5,IF(C55=4,7,IF(C55=5,9,IF(C55=6,17,IF(C55=7,18,IF(C55=8,18,xxx)))))))))</f>
        <v>0</v>
      </c>
      <c r="E55" s="131">
        <f t="shared" si="0"/>
        <v>0</v>
      </c>
    </row>
    <row r="56" spans="1:5" ht="12.95" customHeight="1">
      <c r="A56" s="129">
        <v>43368</v>
      </c>
      <c r="B56" s="2">
        <f>Période_1!$F$18</f>
        <v>0</v>
      </c>
      <c r="C56" s="2">
        <v>0</v>
      </c>
      <c r="D56" s="130">
        <f>IF(C56=0,0,IF(C56=1,1,IF(C56=2,3,IF(C56=3,5,IF(C56=4,7,IF(C56=5,9,IF(C56=6,17,IF(C56=7,18,IF(C56=8,18,xxx)))))))))</f>
        <v>0</v>
      </c>
      <c r="E56" s="131">
        <f t="shared" si="0"/>
        <v>0</v>
      </c>
    </row>
    <row r="57" spans="1:5" ht="12.95" customHeight="1">
      <c r="A57" s="129">
        <v>43369</v>
      </c>
      <c r="B57" s="2">
        <f>Période_1!$I$18</f>
        <v>0</v>
      </c>
      <c r="C57" s="2">
        <v>0</v>
      </c>
      <c r="D57" s="130">
        <f>IF(C57=0,0,IF(C57=1,1,IF(C57=2,3,IF(C57=3,5,IF(C57=4,7,IF(C57=5,9,IF(C57=6,17,IF(C57=7,18,IF(C57=8,18,xxx)))))))))</f>
        <v>0</v>
      </c>
      <c r="E57" s="131">
        <f t="shared" si="0"/>
        <v>0</v>
      </c>
    </row>
    <row r="58" spans="1:5" ht="12.95" customHeight="1">
      <c r="A58" s="129">
        <v>43370</v>
      </c>
      <c r="B58" s="2">
        <f>Période_1!$L$18</f>
        <v>0</v>
      </c>
      <c r="C58" s="2">
        <v>0</v>
      </c>
      <c r="D58" s="130">
        <f>IF(C58=0,0,IF(C58=1,1,IF(C58=2,3,IF(C58=3,5,IF(C58=4,7,IF(C58=5,9,IF(C58=6,17,IF(C58=7,18,IF(C58=8,18,xxx)))))))))</f>
        <v>0</v>
      </c>
      <c r="E58" s="131">
        <f t="shared" si="0"/>
        <v>0</v>
      </c>
    </row>
    <row r="59" spans="1:5" ht="12.95" customHeight="1">
      <c r="A59" s="129">
        <v>43371</v>
      </c>
      <c r="B59" s="2">
        <f>Période_1!$O$18</f>
        <v>0</v>
      </c>
      <c r="C59" s="2">
        <v>0</v>
      </c>
      <c r="D59" s="130">
        <f>IF(C59=0,0,IF(C59=1,1,IF(C59=2,3,IF(C59=3,5,IF(C59=4,7,IF(C59=5,9,IF(C59=6,17,IF(C59=7,18,IF(C59=8,18,xxx)))))))))</f>
        <v>0</v>
      </c>
      <c r="E59" s="131">
        <f t="shared" si="0"/>
        <v>0</v>
      </c>
    </row>
    <row r="60" spans="1:5" ht="12.95" customHeight="1">
      <c r="A60" s="125">
        <v>43372</v>
      </c>
      <c r="B60" s="126"/>
      <c r="C60" s="126">
        <v>0</v>
      </c>
      <c r="D60" s="127">
        <f>IF(C60=0,0,IF(C60=1,1,IF(C60=2,3,IF(C60=3,5,IF(C60=4,7,IF(C60=5,9,IF(C60=6,17,IF(C60=7,18,IF(C60=8,18,xxx)))))))))</f>
        <v>0</v>
      </c>
      <c r="E60" s="128">
        <f t="shared" si="0"/>
        <v>0</v>
      </c>
    </row>
    <row r="61" spans="1:5" ht="12.95" customHeight="1">
      <c r="A61" s="125">
        <v>43373</v>
      </c>
      <c r="B61" s="126"/>
      <c r="C61" s="126">
        <v>0</v>
      </c>
      <c r="D61" s="127">
        <f>IF(C61=0,0,IF(C61=1,1,IF(C61=2,3,IF(C61=3,5,IF(C61=4,7,IF(C61=5,9,IF(C61=6,17,IF(C61=7,18,IF(C61=8,18,xxx)))))))))</f>
        <v>0</v>
      </c>
      <c r="E61" s="128">
        <f t="shared" si="0"/>
        <v>0</v>
      </c>
    </row>
    <row r="62" spans="1:5" ht="12.95" customHeight="1">
      <c r="A62" s="129">
        <v>43374</v>
      </c>
      <c r="B62" s="2">
        <f>Période_1!$C$20</f>
        <v>0</v>
      </c>
      <c r="C62" s="2">
        <v>0</v>
      </c>
      <c r="D62" s="130">
        <f>IF(C62=0,0,IF(C62=1,1,IF(C62=2,3,IF(C62=3,5,IF(C62=4,7,IF(C62=5,9,IF(C62=6,17,IF(C62=7,18,IF(C62=8,18,xxx)))))))))</f>
        <v>0</v>
      </c>
      <c r="E62" s="131">
        <f t="shared" si="0"/>
        <v>0</v>
      </c>
    </row>
    <row r="63" spans="1:5" ht="12.95" customHeight="1">
      <c r="A63" s="129">
        <v>43375</v>
      </c>
      <c r="B63" s="2">
        <f>Période_1!$F$20</f>
        <v>0</v>
      </c>
      <c r="C63" s="2">
        <v>0</v>
      </c>
      <c r="D63" s="130">
        <f>IF(C63=0,0,IF(C63=1,1,IF(C63=2,3,IF(C63=3,5,IF(C63=4,7,IF(C63=5,9,IF(C63=6,17,IF(C63=7,18,IF(C63=8,18,xxx)))))))))</f>
        <v>0</v>
      </c>
      <c r="E63" s="131">
        <f t="shared" si="0"/>
        <v>0</v>
      </c>
    </row>
    <row r="64" spans="1:5" ht="12.95" customHeight="1">
      <c r="A64" s="129">
        <v>43376</v>
      </c>
      <c r="B64" s="2">
        <f>Période_1!$I$20</f>
        <v>0</v>
      </c>
      <c r="C64" s="2">
        <v>0</v>
      </c>
      <c r="D64" s="130">
        <f>IF(C64=0,0,IF(C64=1,1,IF(C64=2,3,IF(C64=3,5,IF(C64=4,7,IF(C64=5,9,IF(C64=6,17,IF(C64=7,18,IF(C64=8,18,xxx)))))))))</f>
        <v>0</v>
      </c>
      <c r="E64" s="131">
        <f t="shared" si="0"/>
        <v>0</v>
      </c>
    </row>
    <row r="65" spans="1:5" ht="12.95" customHeight="1">
      <c r="A65" s="129">
        <v>43377</v>
      </c>
      <c r="B65" s="2">
        <f>Période_1!$L$20</f>
        <v>0</v>
      </c>
      <c r="C65" s="2">
        <v>0</v>
      </c>
      <c r="D65" s="130">
        <f>IF(C65=0,0,IF(C65=1,1,IF(C65=2,3,IF(C65=3,5,IF(C65=4,7,IF(C65=5,9,IF(C65=6,17,IF(C65=7,18,IF(C65=8,18,xxx)))))))))</f>
        <v>0</v>
      </c>
      <c r="E65" s="131">
        <f t="shared" si="0"/>
        <v>0</v>
      </c>
    </row>
    <row r="66" spans="1:5" ht="12.95" customHeight="1">
      <c r="A66" s="129">
        <v>43378</v>
      </c>
      <c r="B66" s="2">
        <f>Période_1!$O$20</f>
        <v>0</v>
      </c>
      <c r="C66" s="2">
        <v>0</v>
      </c>
      <c r="D66" s="130">
        <f>IF(C66=0,0,IF(C66=1,1,IF(C66=2,3,IF(C66=3,5,IF(C66=4,7,IF(C66=5,9,IF(C66=6,17,IF(C66=7,18,IF(C66=8,18,xxx)))))))))</f>
        <v>0</v>
      </c>
      <c r="E66" s="131">
        <f t="shared" si="0"/>
        <v>0</v>
      </c>
    </row>
    <row r="67" spans="1:5" ht="12.95" customHeight="1">
      <c r="A67" s="125">
        <v>43379</v>
      </c>
      <c r="B67" s="126"/>
      <c r="C67" s="126">
        <v>0</v>
      </c>
      <c r="D67" s="127">
        <f>IF(C67=0,0,IF(C67=1,1,IF(C67=2,3,IF(C67=3,5,IF(C67=4,7,IF(C67=5,9,IF(C67=6,17,IF(C67=7,18,IF(C67=8,18,xxx)))))))))</f>
        <v>0</v>
      </c>
      <c r="E67" s="128">
        <f t="shared" si="0"/>
        <v>0</v>
      </c>
    </row>
    <row r="68" spans="1:5" ht="12.95" customHeight="1">
      <c r="A68" s="125">
        <v>43380</v>
      </c>
      <c r="B68" s="126"/>
      <c r="C68" s="126">
        <v>0</v>
      </c>
      <c r="D68" s="127">
        <f>IF(C68=0,0,IF(C68=1,1,IF(C68=2,3,IF(C68=3,5,IF(C68=4,7,IF(C68=5,9,IF(C68=6,17,IF(C68=7,18,IF(C68=8,18,xxx)))))))))</f>
        <v>0</v>
      </c>
      <c r="E68" s="128">
        <f t="shared" si="0"/>
        <v>0</v>
      </c>
    </row>
    <row r="69" spans="1:5" ht="12.95" customHeight="1">
      <c r="A69" s="129">
        <v>43381</v>
      </c>
      <c r="B69" s="2">
        <f>Période_1!$C$22</f>
        <v>0</v>
      </c>
      <c r="C69" s="2">
        <v>0</v>
      </c>
      <c r="D69" s="130">
        <f>IF(C69=0,0,IF(C69=1,1,IF(C69=2,3,IF(C69=3,5,IF(C69=4,7,IF(C69=5,9,IF(C69=6,17,IF(C69=7,18,IF(C69=8,18,xxx)))))))))</f>
        <v>0</v>
      </c>
      <c r="E69" s="131">
        <f t="shared" si="0"/>
        <v>0</v>
      </c>
    </row>
    <row r="70" spans="1:5" ht="12.95" customHeight="1">
      <c r="A70" s="129">
        <v>43382</v>
      </c>
      <c r="B70" s="2">
        <f>Période_1!$F$22</f>
        <v>0</v>
      </c>
      <c r="C70" s="2">
        <v>0</v>
      </c>
      <c r="D70" s="130">
        <f>IF(C70=0,0,IF(C70=1,1,IF(C70=2,3,IF(C70=3,5,IF(C70=4,7,IF(C70=5,9,IF(C70=6,17,IF(C70=7,18,IF(C70=8,18,xxx)))))))))</f>
        <v>0</v>
      </c>
      <c r="E70" s="131">
        <f t="shared" si="0"/>
        <v>0</v>
      </c>
    </row>
    <row r="71" spans="1:5" ht="12.95" customHeight="1">
      <c r="A71" s="129">
        <v>43383</v>
      </c>
      <c r="B71" s="2">
        <f>Période_1!$I$22</f>
        <v>0</v>
      </c>
      <c r="C71" s="2">
        <v>0</v>
      </c>
      <c r="D71" s="130">
        <f>IF(C71=0,0,IF(C71=1,1,IF(C71=2,3,IF(C71=3,5,IF(C71=4,7,IF(C71=5,9,IF(C71=6,17,IF(C71=7,18,IF(C71=8,18,xxx)))))))))</f>
        <v>0</v>
      </c>
      <c r="E71" s="131">
        <f t="shared" si="0"/>
        <v>0</v>
      </c>
    </row>
    <row r="72" spans="1:5" ht="12.95" customHeight="1">
      <c r="A72" s="129">
        <v>43384</v>
      </c>
      <c r="B72" s="2">
        <f>Période_1!$L$22</f>
        <v>0</v>
      </c>
      <c r="C72" s="2">
        <v>0</v>
      </c>
      <c r="D72" s="130">
        <f>IF(C72=0,0,IF(C72=1,1,IF(C72=2,3,IF(C72=3,5,IF(C72=4,7,IF(C72=5,9,IF(C72=6,17,IF(C72=7,18,IF(C72=8,18,xxx)))))))))</f>
        <v>0</v>
      </c>
      <c r="E72" s="131">
        <f t="shared" si="0"/>
        <v>0</v>
      </c>
    </row>
    <row r="73" spans="1:5" ht="12.95" customHeight="1">
      <c r="A73" s="129">
        <v>43385</v>
      </c>
      <c r="B73" s="2">
        <f>Période_1!$O$22</f>
        <v>0</v>
      </c>
      <c r="C73" s="2">
        <v>0</v>
      </c>
      <c r="D73" s="130">
        <f>IF(C73=0,0,IF(C73=1,1,IF(C73=2,3,IF(C73=3,5,IF(C73=4,7,IF(C73=5,9,IF(C73=6,17,IF(C73=7,18,IF(C73=8,18,xxx)))))))))</f>
        <v>0</v>
      </c>
      <c r="E73" s="131">
        <f t="shared" si="0"/>
        <v>0</v>
      </c>
    </row>
    <row r="74" spans="1:5" ht="12.95" customHeight="1">
      <c r="A74" s="125">
        <v>43386</v>
      </c>
      <c r="B74" s="126"/>
      <c r="C74" s="126">
        <v>0</v>
      </c>
      <c r="D74" s="127">
        <f>IF(C74=0,0,IF(C74=1,1,IF(C74=2,3,IF(C74=3,5,IF(C74=4,7,IF(C74=5,9,IF(C74=6,17,IF(C74=7,18,IF(C74=8,18,xxx)))))))))</f>
        <v>0</v>
      </c>
      <c r="E74" s="128">
        <f t="shared" si="0"/>
        <v>0</v>
      </c>
    </row>
    <row r="75" spans="1:5" ht="12.95" customHeight="1">
      <c r="A75" s="125">
        <v>43387</v>
      </c>
      <c r="B75" s="126"/>
      <c r="C75" s="126">
        <v>0</v>
      </c>
      <c r="D75" s="127">
        <f>IF(C75=0,0,IF(C75=1,1,IF(C75=2,3,IF(C75=3,5,IF(C75=4,7,IF(C75=5,9,IF(C75=6,17,IF(C75=7,18,IF(C75=8,18,xxx)))))))))</f>
        <v>0</v>
      </c>
      <c r="E75" s="128">
        <f t="shared" si="0"/>
        <v>0</v>
      </c>
    </row>
    <row r="76" spans="1:5" ht="12.95" customHeight="1">
      <c r="A76" s="129">
        <v>43388</v>
      </c>
      <c r="B76" s="2">
        <f>Période_1!$C$24</f>
        <v>0</v>
      </c>
      <c r="C76" s="2">
        <v>0</v>
      </c>
      <c r="D76" s="130">
        <f>IF(C76=0,0,IF(C76=1,1,IF(C76=2,3,IF(C76=3,5,IF(C76=4,7,IF(C76=5,9,IF(C76=6,17,IF(C76=7,18,IF(C76=8,18,xxx)))))))))</f>
        <v>0</v>
      </c>
      <c r="E76" s="131">
        <f t="shared" si="0"/>
        <v>0</v>
      </c>
    </row>
    <row r="77" spans="1:5" ht="12.95" customHeight="1">
      <c r="A77" s="129">
        <v>43389</v>
      </c>
      <c r="B77" s="2">
        <f>Période_1!$F$24</f>
        <v>0</v>
      </c>
      <c r="C77" s="2">
        <v>0</v>
      </c>
      <c r="D77" s="130">
        <f>IF(C77=0,0,IF(C77=1,1,IF(C77=2,3,IF(C77=3,5,IF(C77=4,7,IF(C77=5,9,IF(C77=6,17,IF(C77=7,18,IF(C77=8,18,xxx)))))))))</f>
        <v>0</v>
      </c>
      <c r="E77" s="131">
        <f t="shared" si="0"/>
        <v>0</v>
      </c>
    </row>
    <row r="78" spans="1:5" ht="12.95" customHeight="1">
      <c r="A78" s="129">
        <v>43390</v>
      </c>
      <c r="B78" s="2">
        <f>Période_1!$I$24</f>
        <v>0</v>
      </c>
      <c r="C78" s="2">
        <v>0</v>
      </c>
      <c r="D78" s="130">
        <f>IF(C78=0,0,IF(C78=1,1,IF(C78=2,3,IF(C78=3,5,IF(C78=4,7,IF(C78=5,9,IF(C78=6,17,IF(C78=7,18,IF(C78=8,18,xxx)))))))))</f>
        <v>0</v>
      </c>
      <c r="E78" s="131">
        <f t="shared" si="0"/>
        <v>0</v>
      </c>
    </row>
    <row r="79" spans="1:5" ht="12.95" customHeight="1">
      <c r="A79" s="129">
        <v>43391</v>
      </c>
      <c r="B79" s="2">
        <f>Période_1!$L$24</f>
        <v>0</v>
      </c>
      <c r="C79" s="2">
        <v>0</v>
      </c>
      <c r="D79" s="130">
        <f>IF(C79=0,0,IF(C79=1,1,IF(C79=2,3,IF(C79=3,5,IF(C79=4,7,IF(C79=5,9,IF(C79=6,17,IF(C79=7,18,IF(C79=8,18,xxx)))))))))</f>
        <v>0</v>
      </c>
      <c r="E79" s="131">
        <f t="shared" si="0"/>
        <v>0</v>
      </c>
    </row>
    <row r="80" spans="1:5" ht="12.95" customHeight="1">
      <c r="A80" s="129">
        <v>43392</v>
      </c>
      <c r="B80" s="2">
        <f>Période_1!$O$24</f>
        <v>0</v>
      </c>
      <c r="C80" s="2">
        <v>0</v>
      </c>
      <c r="D80" s="130">
        <f>IF(C80=0,0,IF(C80=1,1,IF(C80=2,3,IF(C80=3,5,IF(C80=4,7,IF(C80=5,9,IF(C80=6,17,IF(C80=7,18,IF(C80=8,18,xxx)))))))))</f>
        <v>0</v>
      </c>
      <c r="E80" s="131">
        <f t="shared" si="0"/>
        <v>0</v>
      </c>
    </row>
    <row r="81" spans="1:5" ht="12.95" customHeight="1">
      <c r="A81" s="125">
        <v>43393</v>
      </c>
      <c r="B81" s="126"/>
      <c r="C81" s="126">
        <v>0</v>
      </c>
      <c r="D81" s="127">
        <f>IF(C81=0,0,IF(C81=1,1,IF(C81=2,3,IF(C81=3,5,IF(C81=4,7,IF(C81=5,9,IF(C81=6,17,IF(C81=7,18,IF(C81=8,18,xxx)))))))))</f>
        <v>0</v>
      </c>
      <c r="E81" s="128">
        <f t="shared" si="0"/>
        <v>0</v>
      </c>
    </row>
    <row r="82" spans="1:5" ht="12.95" customHeight="1">
      <c r="A82" s="125">
        <v>43394</v>
      </c>
      <c r="B82" s="126"/>
      <c r="C82" s="126">
        <v>0</v>
      </c>
      <c r="D82" s="127">
        <f>IF(C82=0,0,IF(C82=1,1,IF(C82=2,3,IF(C82=3,5,IF(C82=4,7,IF(C82=5,9,IF(C82=6,17,IF(C82=7,18,IF(C82=8,18,xxx)))))))))</f>
        <v>0</v>
      </c>
      <c r="E82" s="128">
        <f t="shared" si="0"/>
        <v>0</v>
      </c>
    </row>
    <row r="83" spans="1:5" ht="12.95" customHeight="1">
      <c r="A83" s="132">
        <v>43395</v>
      </c>
      <c r="B83" s="133"/>
      <c r="C83" s="133">
        <v>0</v>
      </c>
      <c r="D83" s="134">
        <f>IF(C83=0,0,IF(C83=1,1,IF(C83=2,3,IF(C83=3,5,IF(C83=4,7,IF(C83=5,9,IF(C83=6,17,IF(C83=7,18,IF(C83=8,18,xxx)))))))))</f>
        <v>0</v>
      </c>
      <c r="E83" s="135">
        <f t="shared" si="0"/>
        <v>0</v>
      </c>
    </row>
    <row r="84" spans="1:5" ht="12.95" customHeight="1">
      <c r="A84" s="132">
        <v>43396</v>
      </c>
      <c r="B84" s="133"/>
      <c r="C84" s="133">
        <v>0</v>
      </c>
      <c r="D84" s="134">
        <f>IF(C84=0,0,IF(C84=1,1,IF(C84=2,3,IF(C84=3,5,IF(C84=4,7,IF(C84=5,9,IF(C84=6,17,IF(C84=7,18,IF(C84=8,18,xxx)))))))))</f>
        <v>0</v>
      </c>
      <c r="E84" s="135">
        <f t="shared" si="0"/>
        <v>0</v>
      </c>
    </row>
    <row r="85" spans="1:5" ht="12.95" customHeight="1">
      <c r="A85" s="132">
        <v>43397</v>
      </c>
      <c r="B85" s="133"/>
      <c r="C85" s="133">
        <v>0</v>
      </c>
      <c r="D85" s="134">
        <f>IF(C85=0,0,IF(C85=1,1,IF(C85=2,3,IF(C85=3,5,IF(C85=4,7,IF(C85=5,9,IF(C85=6,17,IF(C85=7,18,IF(C85=8,18,xxx)))))))))</f>
        <v>0</v>
      </c>
      <c r="E85" s="135">
        <f t="shared" si="0"/>
        <v>0</v>
      </c>
    </row>
    <row r="86" spans="1:5" ht="12.95" customHeight="1">
      <c r="A86" s="132">
        <v>43398</v>
      </c>
      <c r="B86" s="133"/>
      <c r="C86" s="133">
        <v>0</v>
      </c>
      <c r="D86" s="134">
        <f>IF(C86=0,0,IF(C86=1,1,IF(C86=2,3,IF(C86=3,5,IF(C86=4,7,IF(C86=5,9,IF(C86=6,17,IF(C86=7,18,IF(C86=8,18,xxx)))))))))</f>
        <v>0</v>
      </c>
      <c r="E86" s="135">
        <f t="shared" si="0"/>
        <v>0</v>
      </c>
    </row>
    <row r="87" spans="1:5" ht="12.95" customHeight="1">
      <c r="A87" s="132">
        <v>43399</v>
      </c>
      <c r="B87" s="133"/>
      <c r="C87" s="133">
        <v>0</v>
      </c>
      <c r="D87" s="134">
        <f>IF(C87=0,0,IF(C87=1,1,IF(C87=2,3,IF(C87=3,5,IF(C87=4,7,IF(C87=5,9,IF(C87=6,17,IF(C87=7,18,IF(C87=8,18,xxx)))))))))</f>
        <v>0</v>
      </c>
      <c r="E87" s="135">
        <f t="shared" si="0"/>
        <v>0</v>
      </c>
    </row>
    <row r="88" spans="1:5" ht="12.95" customHeight="1">
      <c r="A88" s="125">
        <v>43400</v>
      </c>
      <c r="B88" s="126"/>
      <c r="C88" s="126">
        <v>0</v>
      </c>
      <c r="D88" s="127">
        <f>IF(C88=0,0,IF(C88=1,1,IF(C88=2,3,IF(C88=3,5,IF(C88=4,7,IF(C88=5,9,IF(C88=6,17,IF(C88=7,18,IF(C88=8,18,xxx)))))))))</f>
        <v>0</v>
      </c>
      <c r="E88" s="128">
        <f t="shared" si="0"/>
        <v>0</v>
      </c>
    </row>
    <row r="89" spans="1:5" ht="12.95" customHeight="1">
      <c r="A89" s="125">
        <v>43401</v>
      </c>
      <c r="B89" s="126"/>
      <c r="C89" s="126">
        <v>0</v>
      </c>
      <c r="D89" s="127">
        <f>IF(C89=0,0,IF(C89=1,1,IF(C89=2,3,IF(C89=3,5,IF(C89=4,7,IF(C89=5,9,IF(C89=6,17,IF(C89=7,18,IF(C89=8,18,xxx)))))))))</f>
        <v>0</v>
      </c>
      <c r="E89" s="128">
        <f t="shared" si="0"/>
        <v>0</v>
      </c>
    </row>
    <row r="90" spans="1:5" ht="12.95" customHeight="1">
      <c r="A90" s="132">
        <v>43402</v>
      </c>
      <c r="B90" s="133"/>
      <c r="C90" s="133">
        <v>0</v>
      </c>
      <c r="D90" s="134">
        <f>IF(C90=0,0,IF(C90=1,1,IF(C90=2,3,IF(C90=3,5,IF(C90=4,7,IF(C90=5,9,IF(C90=6,17,IF(C90=7,18,IF(C90=8,18,xxx)))))))))</f>
        <v>0</v>
      </c>
      <c r="E90" s="135">
        <f t="shared" si="0"/>
        <v>0</v>
      </c>
    </row>
    <row r="91" spans="1:5" ht="12.95" customHeight="1">
      <c r="A91" s="132">
        <v>43403</v>
      </c>
      <c r="B91" s="133"/>
      <c r="C91" s="133">
        <v>0</v>
      </c>
      <c r="D91" s="134">
        <f>IF(C91=0,0,IF(C91=1,1,IF(C91=2,3,IF(C91=3,5,IF(C91=4,7,IF(C91=5,9,IF(C91=6,17,IF(C91=7,18,IF(C91=8,18,xxx)))))))))</f>
        <v>0</v>
      </c>
      <c r="E91" s="135">
        <f t="shared" si="0"/>
        <v>0</v>
      </c>
    </row>
    <row r="92" spans="1:5" ht="12.95" customHeight="1">
      <c r="A92" s="132">
        <v>43404</v>
      </c>
      <c r="B92" s="133"/>
      <c r="C92" s="133">
        <v>0</v>
      </c>
      <c r="D92" s="134">
        <f>IF(C92=0,0,IF(C92=1,1,IF(C92=2,3,IF(C92=3,5,IF(C92=4,7,IF(C92=5,9,IF(C92=6,17,IF(C92=7,18,IF(C92=8,18,xxx)))))))))</f>
        <v>0</v>
      </c>
      <c r="E92" s="135">
        <f t="shared" si="0"/>
        <v>0</v>
      </c>
    </row>
    <row r="93" spans="1:5" ht="12.95" customHeight="1">
      <c r="A93" s="132">
        <v>43405</v>
      </c>
      <c r="B93" s="133"/>
      <c r="C93" s="133">
        <v>0</v>
      </c>
      <c r="D93" s="134">
        <f>IF(C93=0,0,IF(C93=1,1,IF(C93=2,3,IF(C93=3,5,IF(C93=4,7,IF(C93=5,9,IF(C93=6,17,IF(C93=7,18,IF(C93=8,18,xxx)))))))))</f>
        <v>0</v>
      </c>
      <c r="E93" s="135">
        <f t="shared" si="0"/>
        <v>0</v>
      </c>
    </row>
    <row r="94" spans="1:5" ht="12.95" customHeight="1">
      <c r="A94" s="132">
        <v>43406</v>
      </c>
      <c r="B94" s="133"/>
      <c r="C94" s="133">
        <v>0</v>
      </c>
      <c r="D94" s="134">
        <f>IF(C94=0,0,IF(C94=1,1,IF(C94=2,3,IF(C94=3,5,IF(C94=4,7,IF(C94=5,9,IF(C94=6,17,IF(C94=7,18,IF(C94=8,18,xxx)))))))))</f>
        <v>0</v>
      </c>
      <c r="E94" s="135">
        <f t="shared" si="0"/>
        <v>0</v>
      </c>
    </row>
    <row r="95" spans="1:5" ht="12.95" customHeight="1">
      <c r="A95" s="125">
        <v>43407</v>
      </c>
      <c r="B95" s="126"/>
      <c r="C95" s="126">
        <v>0</v>
      </c>
      <c r="D95" s="127">
        <f>IF(C95=0,0,IF(C95=1,1,IF(C95=2,3,IF(C95=3,5,IF(C95=4,7,IF(C95=5,9,IF(C95=6,17,IF(C95=7,18,IF(C95=8,18,xxx)))))))))</f>
        <v>0</v>
      </c>
      <c r="E95" s="128">
        <f t="shared" si="0"/>
        <v>0</v>
      </c>
    </row>
    <row r="96" spans="1:5" ht="12.95" customHeight="1">
      <c r="A96" s="125">
        <v>43408</v>
      </c>
      <c r="B96" s="126"/>
      <c r="C96" s="126">
        <v>0</v>
      </c>
      <c r="D96" s="127">
        <f>IF(C96=0,0,IF(C96=1,1,IF(C96=2,3,IF(C96=3,5,IF(C96=4,7,IF(C96=5,9,IF(C96=6,17,IF(C96=7,18,IF(C96=8,18,xxx)))))))))</f>
        <v>0</v>
      </c>
      <c r="E96" s="128">
        <f t="shared" ref="E96:E159" si="1">IF(C96=0,0,IF(C96=1,15.38,IF(C96=2,20.02,IF(C96=3,24.66,IF(C96=4,28.97,IF(C96=5,34.4,IF(C96=6,39.88,IF(C96=8,45.66,IF(C96=10,45.66+6.81*ROUNDUP((B96-79.99999)/20,0),"ERREUR")))))))))</f>
        <v>0</v>
      </c>
    </row>
    <row r="97" spans="1:5" ht="12.95" customHeight="1">
      <c r="A97" s="129">
        <v>43409</v>
      </c>
      <c r="B97" s="2">
        <f>Période_2!$C$10</f>
        <v>0</v>
      </c>
      <c r="C97" s="2">
        <v>0</v>
      </c>
      <c r="D97" s="130">
        <f>IF(C97=0,0,IF(C97=1,1,IF(C97=2,3,IF(C97=3,5,IF(C97=4,7,IF(C97=5,9,IF(C97=6,17,IF(C97=7,18,IF(C97=8,18,xxx)))))))))</f>
        <v>0</v>
      </c>
      <c r="E97" s="131">
        <f t="shared" si="1"/>
        <v>0</v>
      </c>
    </row>
    <row r="98" spans="1:5" ht="12.95" customHeight="1">
      <c r="A98" s="129">
        <v>43410</v>
      </c>
      <c r="B98" s="2">
        <f>Période_2!$F$10</f>
        <v>0</v>
      </c>
      <c r="C98" s="2">
        <v>0</v>
      </c>
      <c r="D98" s="130">
        <f>IF(C98=0,0,IF(C98=1,1,IF(C98=2,3,IF(C98=3,5,IF(C98=4,7,IF(C98=5,9,IF(C98=6,17,IF(C98=7,18,IF(C98=8,18,xxx)))))))))</f>
        <v>0</v>
      </c>
      <c r="E98" s="131">
        <f t="shared" si="1"/>
        <v>0</v>
      </c>
    </row>
    <row r="99" spans="1:5" ht="12.95" customHeight="1">
      <c r="A99" s="129">
        <v>43411</v>
      </c>
      <c r="B99" s="2">
        <f>Période_2!$I$10</f>
        <v>0</v>
      </c>
      <c r="C99" s="2">
        <v>0</v>
      </c>
      <c r="D99" s="130">
        <f>IF(C99=0,0,IF(C99=1,1,IF(C99=2,3,IF(C99=3,5,IF(C99=4,7,IF(C99=5,9,IF(C99=6,17,IF(C99=7,18,IF(C99=8,18,xxx)))))))))</f>
        <v>0</v>
      </c>
      <c r="E99" s="131">
        <f t="shared" si="1"/>
        <v>0</v>
      </c>
    </row>
    <row r="100" spans="1:5" ht="12.95" customHeight="1">
      <c r="A100" s="129">
        <v>43412</v>
      </c>
      <c r="B100" s="2">
        <f>Période_2!$L$10</f>
        <v>0</v>
      </c>
      <c r="C100" s="2">
        <v>0</v>
      </c>
      <c r="D100" s="130">
        <f>IF(C100=0,0,IF(C100=1,1,IF(C100=2,3,IF(C100=3,5,IF(C100=4,7,IF(C100=5,9,IF(C100=6,17,IF(C100=7,18,IF(C100=8,18,xxx)))))))))</f>
        <v>0</v>
      </c>
      <c r="E100" s="131">
        <f t="shared" si="1"/>
        <v>0</v>
      </c>
    </row>
    <row r="101" spans="1:5" ht="12.95" customHeight="1">
      <c r="A101" s="129">
        <v>43413</v>
      </c>
      <c r="B101" s="2">
        <f>Période_2!$O$10</f>
        <v>0</v>
      </c>
      <c r="C101" s="2">
        <v>0</v>
      </c>
      <c r="D101" s="130">
        <f>IF(C101=0,0,IF(C101=1,1,IF(C101=2,3,IF(C101=3,5,IF(C101=4,7,IF(C101=5,9,IF(C101=6,17,IF(C101=7,18,IF(C101=8,18,xxx)))))))))</f>
        <v>0</v>
      </c>
      <c r="E101" s="131">
        <f t="shared" si="1"/>
        <v>0</v>
      </c>
    </row>
    <row r="102" spans="1:5" ht="12.95" customHeight="1">
      <c r="A102" s="125">
        <v>43414</v>
      </c>
      <c r="B102" s="126"/>
      <c r="C102" s="126">
        <v>0</v>
      </c>
      <c r="D102" s="127">
        <f>IF(C102=0,0,IF(C102=1,1,IF(C102=2,3,IF(C102=3,5,IF(C102=4,7,IF(C102=5,9,IF(C102=6,17,IF(C102=7,18,IF(C102=8,18,xxx)))))))))</f>
        <v>0</v>
      </c>
      <c r="E102" s="128">
        <f t="shared" si="1"/>
        <v>0</v>
      </c>
    </row>
    <row r="103" spans="1:5" ht="12.95" customHeight="1">
      <c r="A103" s="125">
        <v>43415</v>
      </c>
      <c r="B103" s="126"/>
      <c r="C103" s="126">
        <v>0</v>
      </c>
      <c r="D103" s="127">
        <f>IF(C103=0,0,IF(C103=1,1,IF(C103=2,3,IF(C103=3,5,IF(C103=4,7,IF(C103=5,9,IF(C103=6,17,IF(C103=7,18,IF(C103=8,18,xxx)))))))))</f>
        <v>0</v>
      </c>
      <c r="E103" s="128">
        <f t="shared" si="1"/>
        <v>0</v>
      </c>
    </row>
    <row r="104" spans="1:5" ht="12.95" customHeight="1">
      <c r="A104" s="129">
        <v>43416</v>
      </c>
      <c r="B104" s="2">
        <f>Période_2!$C$12</f>
        <v>0</v>
      </c>
      <c r="C104" s="2">
        <v>0</v>
      </c>
      <c r="D104" s="130">
        <f>IF(C104=0,0,IF(C104=1,1,IF(C104=2,3,IF(C104=3,5,IF(C104=4,7,IF(C104=5,9,IF(C104=6,17,IF(C104=7,18,IF(C104=8,18,xxx)))))))))</f>
        <v>0</v>
      </c>
      <c r="E104" s="131">
        <f t="shared" si="1"/>
        <v>0</v>
      </c>
    </row>
    <row r="105" spans="1:5" ht="12.95" customHeight="1">
      <c r="A105" s="129">
        <v>43417</v>
      </c>
      <c r="B105" s="2">
        <f>Période_2!$F$12</f>
        <v>0</v>
      </c>
      <c r="C105" s="2">
        <v>0</v>
      </c>
      <c r="D105" s="130">
        <f>IF(C105=0,0,IF(C105=1,1,IF(C105=2,3,IF(C105=3,5,IF(C105=4,7,IF(C105=5,9,IF(C105=6,17,IF(C105=7,18,IF(C105=8,18,xxx)))))))))</f>
        <v>0</v>
      </c>
      <c r="E105" s="131">
        <f t="shared" si="1"/>
        <v>0</v>
      </c>
    </row>
    <row r="106" spans="1:5" ht="12.95" customHeight="1">
      <c r="A106" s="129">
        <v>43418</v>
      </c>
      <c r="B106" s="2">
        <f>Période_2!$I$12</f>
        <v>0</v>
      </c>
      <c r="C106" s="2">
        <v>0</v>
      </c>
      <c r="D106" s="130">
        <f>IF(C106=0,0,IF(C106=1,1,IF(C106=2,3,IF(C106=3,5,IF(C106=4,7,IF(C106=5,9,IF(C106=6,17,IF(C106=7,18,IF(C106=8,18,xxx)))))))))</f>
        <v>0</v>
      </c>
      <c r="E106" s="131">
        <f t="shared" si="1"/>
        <v>0</v>
      </c>
    </row>
    <row r="107" spans="1:5" ht="12.95" customHeight="1">
      <c r="A107" s="129">
        <v>43419</v>
      </c>
      <c r="B107" s="2">
        <f>Période_2!$L$12</f>
        <v>0</v>
      </c>
      <c r="C107" s="2">
        <v>0</v>
      </c>
      <c r="D107" s="130">
        <f>IF(C107=0,0,IF(C107=1,1,IF(C107=2,3,IF(C107=3,5,IF(C107=4,7,IF(C107=5,9,IF(C107=6,17,IF(C107=7,18,IF(C107=8,18,xxx)))))))))</f>
        <v>0</v>
      </c>
      <c r="E107" s="131">
        <f t="shared" si="1"/>
        <v>0</v>
      </c>
    </row>
    <row r="108" spans="1:5" ht="12.95" customHeight="1">
      <c r="A108" s="129">
        <v>43420</v>
      </c>
      <c r="B108" s="2">
        <f>Période_2!$O$12</f>
        <v>0</v>
      </c>
      <c r="C108" s="2">
        <v>0</v>
      </c>
      <c r="D108" s="130">
        <f>IF(C108=0,0,IF(C108=1,1,IF(C108=2,3,IF(C108=3,5,IF(C108=4,7,IF(C108=5,9,IF(C108=6,17,IF(C108=7,18,IF(C108=8,18,xxx)))))))))</f>
        <v>0</v>
      </c>
      <c r="E108" s="131">
        <f t="shared" si="1"/>
        <v>0</v>
      </c>
    </row>
    <row r="109" spans="1:5" ht="12.95" customHeight="1">
      <c r="A109" s="125">
        <v>43421</v>
      </c>
      <c r="B109" s="126"/>
      <c r="C109" s="126">
        <v>0</v>
      </c>
      <c r="D109" s="127">
        <f>IF(C109=0,0,IF(C109=1,1,IF(C109=2,3,IF(C109=3,5,IF(C109=4,7,IF(C109=5,9,IF(C109=6,17,IF(C109=7,18,IF(C109=8,18,xxx)))))))))</f>
        <v>0</v>
      </c>
      <c r="E109" s="128">
        <f t="shared" si="1"/>
        <v>0</v>
      </c>
    </row>
    <row r="110" spans="1:5" ht="12.95" customHeight="1">
      <c r="A110" s="125">
        <v>43422</v>
      </c>
      <c r="B110" s="126"/>
      <c r="C110" s="126">
        <v>0</v>
      </c>
      <c r="D110" s="127">
        <f>IF(C110=0,0,IF(C110=1,1,IF(C110=2,3,IF(C110=3,5,IF(C110=4,7,IF(C110=5,9,IF(C110=6,17,IF(C110=7,18,IF(C110=8,18,xxx)))))))))</f>
        <v>0</v>
      </c>
      <c r="E110" s="128">
        <f t="shared" si="1"/>
        <v>0</v>
      </c>
    </row>
    <row r="111" spans="1:5" ht="12.95" customHeight="1">
      <c r="A111" s="129">
        <v>43423</v>
      </c>
      <c r="B111" s="2">
        <f>Période_2!$C$14</f>
        <v>0</v>
      </c>
      <c r="C111" s="2">
        <v>0</v>
      </c>
      <c r="D111" s="130">
        <f>IF(C111=0,0,IF(C111=1,1,IF(C111=2,3,IF(C111=3,5,IF(C111=4,7,IF(C111=5,9,IF(C111=6,17,IF(C111=7,18,IF(C111=8,18,xxx)))))))))</f>
        <v>0</v>
      </c>
      <c r="E111" s="131">
        <f t="shared" si="1"/>
        <v>0</v>
      </c>
    </row>
    <row r="112" spans="1:5" ht="12.95" customHeight="1">
      <c r="A112" s="129">
        <v>43424</v>
      </c>
      <c r="B112" s="2">
        <f>Période_2!$F$14</f>
        <v>0</v>
      </c>
      <c r="C112" s="2">
        <v>0</v>
      </c>
      <c r="D112" s="130">
        <f>IF(C112=0,0,IF(C112=1,1,IF(C112=2,3,IF(C112=3,5,IF(C112=4,7,IF(C112=5,9,IF(C112=6,17,IF(C112=7,18,IF(C112=8,18,xxx)))))))))</f>
        <v>0</v>
      </c>
      <c r="E112" s="131">
        <f t="shared" si="1"/>
        <v>0</v>
      </c>
    </row>
    <row r="113" spans="1:5" ht="12.95" customHeight="1">
      <c r="A113" s="129">
        <v>43425</v>
      </c>
      <c r="B113" s="2">
        <f>Période_2!$I$14</f>
        <v>0</v>
      </c>
      <c r="C113" s="2">
        <v>0</v>
      </c>
      <c r="D113" s="130">
        <f>IF(C113=0,0,IF(C113=1,1,IF(C113=2,3,IF(C113=3,5,IF(C113=4,7,IF(C113=5,9,IF(C113=6,17,IF(C113=7,18,IF(C113=8,18,xxx)))))))))</f>
        <v>0</v>
      </c>
      <c r="E113" s="131">
        <f t="shared" si="1"/>
        <v>0</v>
      </c>
    </row>
    <row r="114" spans="1:5" ht="12.95" customHeight="1">
      <c r="A114" s="129">
        <v>43426</v>
      </c>
      <c r="B114" s="2">
        <f>Période_2!$L$14</f>
        <v>0</v>
      </c>
      <c r="C114" s="2">
        <v>0</v>
      </c>
      <c r="D114" s="130">
        <f>IF(C114=0,0,IF(C114=1,1,IF(C114=2,3,IF(C114=3,5,IF(C114=4,7,IF(C114=5,9,IF(C114=6,17,IF(C114=7,18,IF(C114=8,18,xxx)))))))))</f>
        <v>0</v>
      </c>
      <c r="E114" s="131">
        <f t="shared" si="1"/>
        <v>0</v>
      </c>
    </row>
    <row r="115" spans="1:5" ht="12.95" customHeight="1">
      <c r="A115" s="129">
        <v>43427</v>
      </c>
      <c r="B115" s="2">
        <f>Période_2!$O$14</f>
        <v>0</v>
      </c>
      <c r="C115" s="2">
        <v>0</v>
      </c>
      <c r="D115" s="130">
        <f>IF(C115=0,0,IF(C115=1,1,IF(C115=2,3,IF(C115=3,5,IF(C115=4,7,IF(C115=5,9,IF(C115=6,17,IF(C115=7,18,IF(C115=8,18,xxx)))))))))</f>
        <v>0</v>
      </c>
      <c r="E115" s="131">
        <f t="shared" si="1"/>
        <v>0</v>
      </c>
    </row>
    <row r="116" spans="1:5" ht="12.95" customHeight="1">
      <c r="A116" s="125">
        <v>43428</v>
      </c>
      <c r="B116" s="126"/>
      <c r="C116" s="126">
        <v>0</v>
      </c>
      <c r="D116" s="127">
        <f>IF(C116=0,0,IF(C116=1,1,IF(C116=2,3,IF(C116=3,5,IF(C116=4,7,IF(C116=5,9,IF(C116=6,17,IF(C116=7,18,IF(C116=8,18,xxx)))))))))</f>
        <v>0</v>
      </c>
      <c r="E116" s="128">
        <f t="shared" si="1"/>
        <v>0</v>
      </c>
    </row>
    <row r="117" spans="1:5" ht="12.95" customHeight="1">
      <c r="A117" s="125">
        <v>43429</v>
      </c>
      <c r="B117" s="126"/>
      <c r="C117" s="126">
        <v>0</v>
      </c>
      <c r="D117" s="127">
        <f>IF(C117=0,0,IF(C117=1,1,IF(C117=2,3,IF(C117=3,5,IF(C117=4,7,IF(C117=5,9,IF(C117=6,17,IF(C117=7,18,IF(C117=8,18,xxx)))))))))</f>
        <v>0</v>
      </c>
      <c r="E117" s="128">
        <f t="shared" si="1"/>
        <v>0</v>
      </c>
    </row>
    <row r="118" spans="1:5" ht="12.95" customHeight="1">
      <c r="A118" s="129">
        <v>43430</v>
      </c>
      <c r="B118" s="2">
        <f>Période_2!$C$16</f>
        <v>0</v>
      </c>
      <c r="C118" s="2">
        <v>0</v>
      </c>
      <c r="D118" s="130">
        <f>IF(C118=0,0,IF(C118=1,1,IF(C118=2,3,IF(C118=3,5,IF(C118=4,7,IF(C118=5,9,IF(C118=6,17,IF(C118=7,18,IF(C118=8,18,xxx)))))))))</f>
        <v>0</v>
      </c>
      <c r="E118" s="131">
        <f t="shared" si="1"/>
        <v>0</v>
      </c>
    </row>
    <row r="119" spans="1:5" ht="12.95" customHeight="1">
      <c r="A119" s="129">
        <v>43431</v>
      </c>
      <c r="B119" s="2">
        <f>Période_2!$F$16</f>
        <v>0</v>
      </c>
      <c r="C119" s="2">
        <v>0</v>
      </c>
      <c r="D119" s="130">
        <f>IF(C119=0,0,IF(C119=1,1,IF(C119=2,3,IF(C119=3,5,IF(C119=4,7,IF(C119=5,9,IF(C119=6,17,IF(C119=7,18,IF(C119=8,18,xxx)))))))))</f>
        <v>0</v>
      </c>
      <c r="E119" s="131">
        <f t="shared" si="1"/>
        <v>0</v>
      </c>
    </row>
    <row r="120" spans="1:5" ht="12.95" customHeight="1">
      <c r="A120" s="129">
        <v>43432</v>
      </c>
      <c r="B120" s="2">
        <f>Période_2!$I$16</f>
        <v>0</v>
      </c>
      <c r="C120" s="2">
        <v>0</v>
      </c>
      <c r="D120" s="130">
        <f>IF(C120=0,0,IF(C120=1,1,IF(C120=2,3,IF(C120=3,5,IF(C120=4,7,IF(C120=5,9,IF(C120=6,17,IF(C120=7,18,IF(C120=8,18,xxx)))))))))</f>
        <v>0</v>
      </c>
      <c r="E120" s="131">
        <f t="shared" si="1"/>
        <v>0</v>
      </c>
    </row>
    <row r="121" spans="1:5" ht="12.95" customHeight="1">
      <c r="A121" s="129">
        <v>43433</v>
      </c>
      <c r="B121" s="2">
        <f>Période_2!$L$16</f>
        <v>0</v>
      </c>
      <c r="C121" s="2">
        <v>0</v>
      </c>
      <c r="D121" s="130">
        <f>IF(C121=0,0,IF(C121=1,1,IF(C121=2,3,IF(C121=3,5,IF(C121=4,7,IF(C121=5,9,IF(C121=6,17,IF(C121=7,18,IF(C121=8,18,xxx)))))))))</f>
        <v>0</v>
      </c>
      <c r="E121" s="131">
        <f t="shared" si="1"/>
        <v>0</v>
      </c>
    </row>
    <row r="122" spans="1:5" ht="12.95" customHeight="1">
      <c r="A122" s="129">
        <v>43434</v>
      </c>
      <c r="B122" s="2">
        <f>Période_2!$O$16</f>
        <v>0</v>
      </c>
      <c r="C122" s="2">
        <v>0</v>
      </c>
      <c r="D122" s="130">
        <f>IF(C122=0,0,IF(C122=1,1,IF(C122=2,3,IF(C122=3,5,IF(C122=4,7,IF(C122=5,9,IF(C122=6,17,IF(C122=7,18,IF(C122=8,18,xxx)))))))))</f>
        <v>0</v>
      </c>
      <c r="E122" s="131">
        <f t="shared" si="1"/>
        <v>0</v>
      </c>
    </row>
    <row r="123" spans="1:5" ht="12.95" customHeight="1">
      <c r="A123" s="125">
        <v>43435</v>
      </c>
      <c r="B123" s="126"/>
      <c r="C123" s="126">
        <v>0</v>
      </c>
      <c r="D123" s="127">
        <f>IF(C123=0,0,IF(C123=1,1,IF(C123=2,3,IF(C123=3,5,IF(C123=4,7,IF(C123=5,9,IF(C123=6,17,IF(C123=7,18,IF(C123=8,18,xxx)))))))))</f>
        <v>0</v>
      </c>
      <c r="E123" s="128">
        <f t="shared" si="1"/>
        <v>0</v>
      </c>
    </row>
    <row r="124" spans="1:5" ht="12.95" customHeight="1">
      <c r="A124" s="125">
        <v>43436</v>
      </c>
      <c r="B124" s="126"/>
      <c r="C124" s="126">
        <v>0</v>
      </c>
      <c r="D124" s="127">
        <f>IF(C124=0,0,IF(C124=1,1,IF(C124=2,3,IF(C124=3,5,IF(C124=4,7,IF(C124=5,9,IF(C124=6,17,IF(C124=7,18,IF(C124=8,18,xxx)))))))))</f>
        <v>0</v>
      </c>
      <c r="E124" s="128">
        <f t="shared" si="1"/>
        <v>0</v>
      </c>
    </row>
    <row r="125" spans="1:5" ht="12.95" customHeight="1">
      <c r="A125" s="129">
        <v>43437</v>
      </c>
      <c r="B125" s="2">
        <f>Période_2!$C$18</f>
        <v>0</v>
      </c>
      <c r="C125" s="2">
        <v>0</v>
      </c>
      <c r="D125" s="130">
        <f>IF(C125=0,0,IF(C125=1,1,IF(C125=2,3,IF(C125=3,5,IF(C125=4,7,IF(C125=5,9,IF(C125=6,17,IF(C125=7,18,IF(C125=8,18,xxx)))))))))</f>
        <v>0</v>
      </c>
      <c r="E125" s="131">
        <f t="shared" si="1"/>
        <v>0</v>
      </c>
    </row>
    <row r="126" spans="1:5" ht="12.95" customHeight="1">
      <c r="A126" s="129">
        <v>43438</v>
      </c>
      <c r="B126" s="2">
        <f>Période_2!$F$18</f>
        <v>0</v>
      </c>
      <c r="C126" s="2">
        <v>0</v>
      </c>
      <c r="D126" s="130">
        <f>IF(C126=0,0,IF(C126=1,1,IF(C126=2,3,IF(C126=3,5,IF(C126=4,7,IF(C126=5,9,IF(C126=6,17,IF(C126=7,18,IF(C126=8,18,xxx)))))))))</f>
        <v>0</v>
      </c>
      <c r="E126" s="131">
        <f t="shared" si="1"/>
        <v>0</v>
      </c>
    </row>
    <row r="127" spans="1:5" ht="12.95" customHeight="1">
      <c r="A127" s="129">
        <v>43439</v>
      </c>
      <c r="B127" s="2">
        <f>Période_2!$I$18</f>
        <v>0</v>
      </c>
      <c r="C127" s="2">
        <v>0</v>
      </c>
      <c r="D127" s="130">
        <f>IF(C127=0,0,IF(C127=1,1,IF(C127=2,3,IF(C127=3,5,IF(C127=4,7,IF(C127=5,9,IF(C127=6,17,IF(C127=7,18,IF(C127=8,18,xxx)))))))))</f>
        <v>0</v>
      </c>
      <c r="E127" s="131">
        <f t="shared" si="1"/>
        <v>0</v>
      </c>
    </row>
    <row r="128" spans="1:5" ht="12.95" customHeight="1">
      <c r="A128" s="129">
        <v>43440</v>
      </c>
      <c r="B128" s="2">
        <f>Période_2!$L$18</f>
        <v>0</v>
      </c>
      <c r="C128" s="2">
        <v>0</v>
      </c>
      <c r="D128" s="130">
        <f>IF(C128=0,0,IF(C128=1,1,IF(C128=2,3,IF(C128=3,5,IF(C128=4,7,IF(C128=5,9,IF(C128=6,17,IF(C128=7,18,IF(C128=8,18,xxx)))))))))</f>
        <v>0</v>
      </c>
      <c r="E128" s="131">
        <f t="shared" si="1"/>
        <v>0</v>
      </c>
    </row>
    <row r="129" spans="1:5" ht="12.95" customHeight="1">
      <c r="A129" s="129">
        <v>43441</v>
      </c>
      <c r="B129" s="2">
        <f>Période_2!$O$18</f>
        <v>0</v>
      </c>
      <c r="C129" s="2">
        <v>0</v>
      </c>
      <c r="D129" s="130">
        <f>IF(C129=0,0,IF(C129=1,1,IF(C129=2,3,IF(C129=3,5,IF(C129=4,7,IF(C129=5,9,IF(C129=6,17,IF(C129=7,18,IF(C129=8,18,xxx)))))))))</f>
        <v>0</v>
      </c>
      <c r="E129" s="131">
        <f t="shared" si="1"/>
        <v>0</v>
      </c>
    </row>
    <row r="130" spans="1:5" ht="12.95" customHeight="1">
      <c r="A130" s="125">
        <v>43442</v>
      </c>
      <c r="B130" s="126"/>
      <c r="C130" s="126">
        <v>0</v>
      </c>
      <c r="D130" s="127">
        <f>IF(C130=0,0,IF(C130=1,1,IF(C130=2,3,IF(C130=3,5,IF(C130=4,7,IF(C130=5,9,IF(C130=6,17,IF(C130=7,18,IF(C130=8,18,xxx)))))))))</f>
        <v>0</v>
      </c>
      <c r="E130" s="128">
        <f t="shared" si="1"/>
        <v>0</v>
      </c>
    </row>
    <row r="131" spans="1:5" ht="12.95" customHeight="1">
      <c r="A131" s="125">
        <v>43443</v>
      </c>
      <c r="B131" s="126"/>
      <c r="C131" s="126">
        <v>0</v>
      </c>
      <c r="D131" s="127">
        <f>IF(C131=0,0,IF(C131=1,1,IF(C131=2,3,IF(C131=3,5,IF(C131=4,7,IF(C131=5,9,IF(C131=6,17,IF(C131=7,18,IF(C131=8,18,xxx)))))))))</f>
        <v>0</v>
      </c>
      <c r="E131" s="128">
        <f t="shared" si="1"/>
        <v>0</v>
      </c>
    </row>
    <row r="132" spans="1:5" ht="12.95" customHeight="1">
      <c r="A132" s="129">
        <v>43444</v>
      </c>
      <c r="B132" s="2">
        <f>Période_2!$C$20</f>
        <v>0</v>
      </c>
      <c r="C132" s="2">
        <v>0</v>
      </c>
      <c r="D132" s="130">
        <f>IF(C132=0,0,IF(C132=1,1,IF(C132=2,3,IF(C132=3,5,IF(C132=4,7,IF(C132=5,9,IF(C132=6,17,IF(C132=7,18,IF(C132=8,18,xxx)))))))))</f>
        <v>0</v>
      </c>
      <c r="E132" s="131">
        <f t="shared" si="1"/>
        <v>0</v>
      </c>
    </row>
    <row r="133" spans="1:5" ht="12.95" customHeight="1">
      <c r="A133" s="129">
        <v>43445</v>
      </c>
      <c r="B133" s="2">
        <f>Période_2!$F$20</f>
        <v>0</v>
      </c>
      <c r="C133" s="2">
        <v>0</v>
      </c>
      <c r="D133" s="130">
        <f>IF(C133=0,0,IF(C133=1,1,IF(C133=2,3,IF(C133=3,5,IF(C133=4,7,IF(C133=5,9,IF(C133=6,17,IF(C133=7,18,IF(C133=8,18,xxx)))))))))</f>
        <v>0</v>
      </c>
      <c r="E133" s="131">
        <f t="shared" si="1"/>
        <v>0</v>
      </c>
    </row>
    <row r="134" spans="1:5" ht="12.95" customHeight="1">
      <c r="A134" s="129">
        <v>43446</v>
      </c>
      <c r="B134" s="2">
        <f>Période_2!$I$20</f>
        <v>0</v>
      </c>
      <c r="C134" s="2">
        <v>0</v>
      </c>
      <c r="D134" s="130">
        <f>IF(C134=0,0,IF(C134=1,1,IF(C134=2,3,IF(C134=3,5,IF(C134=4,7,IF(C134=5,9,IF(C134=6,17,IF(C134=7,18,IF(C134=8,18,xxx)))))))))</f>
        <v>0</v>
      </c>
      <c r="E134" s="131">
        <f t="shared" si="1"/>
        <v>0</v>
      </c>
    </row>
    <row r="135" spans="1:5" ht="12.95" customHeight="1">
      <c r="A135" s="129">
        <v>43447</v>
      </c>
      <c r="B135" s="2">
        <f>Période_2!$L$20</f>
        <v>0</v>
      </c>
      <c r="C135" s="2">
        <v>0</v>
      </c>
      <c r="D135" s="130">
        <f>IF(C135=0,0,IF(C135=1,1,IF(C135=2,3,IF(C135=3,5,IF(C135=4,7,IF(C135=5,9,IF(C135=6,17,IF(C135=7,18,IF(C135=8,18,xxx)))))))))</f>
        <v>0</v>
      </c>
      <c r="E135" s="131">
        <f t="shared" si="1"/>
        <v>0</v>
      </c>
    </row>
    <row r="136" spans="1:5" ht="12.95" customHeight="1">
      <c r="A136" s="129">
        <v>43448</v>
      </c>
      <c r="B136" s="2">
        <f>Période_2!$O$20</f>
        <v>0</v>
      </c>
      <c r="C136" s="2">
        <v>0</v>
      </c>
      <c r="D136" s="130">
        <f>IF(C136=0,0,IF(C136=1,1,IF(C136=2,3,IF(C136=3,5,IF(C136=4,7,IF(C136=5,9,IF(C136=6,17,IF(C136=7,18,IF(C136=8,18,xxx)))))))))</f>
        <v>0</v>
      </c>
      <c r="E136" s="131">
        <f t="shared" si="1"/>
        <v>0</v>
      </c>
    </row>
    <row r="137" spans="1:5" ht="12.95" customHeight="1">
      <c r="A137" s="125">
        <v>43449</v>
      </c>
      <c r="B137" s="126"/>
      <c r="C137" s="126">
        <v>0</v>
      </c>
      <c r="D137" s="127">
        <f>IF(C137=0,0,IF(C137=1,1,IF(C137=2,3,IF(C137=3,5,IF(C137=4,7,IF(C137=5,9,IF(C137=6,17,IF(C137=7,18,IF(C137=8,18,xxx)))))))))</f>
        <v>0</v>
      </c>
      <c r="E137" s="128">
        <f t="shared" si="1"/>
        <v>0</v>
      </c>
    </row>
    <row r="138" spans="1:5" ht="12.95" customHeight="1">
      <c r="A138" s="125">
        <v>43450</v>
      </c>
      <c r="B138" s="126"/>
      <c r="C138" s="126">
        <v>0</v>
      </c>
      <c r="D138" s="127">
        <f>IF(C138=0,0,IF(C138=1,1,IF(C138=2,3,IF(C138=3,5,IF(C138=4,7,IF(C138=5,9,IF(C138=6,17,IF(C138=7,18,IF(C138=8,18,xxx)))))))))</f>
        <v>0</v>
      </c>
      <c r="E138" s="128">
        <f t="shared" si="1"/>
        <v>0</v>
      </c>
    </row>
    <row r="139" spans="1:5" ht="12.95" customHeight="1">
      <c r="A139" s="129">
        <v>43451</v>
      </c>
      <c r="B139" s="2">
        <f>Période_2!$C$22</f>
        <v>0</v>
      </c>
      <c r="C139" s="2">
        <v>0</v>
      </c>
      <c r="D139" s="130">
        <f>IF(C139=0,0,IF(C139=1,1,IF(C139=2,3,IF(C139=3,5,IF(C139=4,7,IF(C139=5,9,IF(C139=6,17,IF(C139=7,18,IF(C139=8,18,xxx)))))))))</f>
        <v>0</v>
      </c>
      <c r="E139" s="131">
        <f t="shared" si="1"/>
        <v>0</v>
      </c>
    </row>
    <row r="140" spans="1:5" ht="12.95" customHeight="1">
      <c r="A140" s="129">
        <v>43452</v>
      </c>
      <c r="B140" s="2">
        <f>Période_2!$F$22</f>
        <v>0</v>
      </c>
      <c r="C140" s="2">
        <v>0</v>
      </c>
      <c r="D140" s="130">
        <f>IF(C140=0,0,IF(C140=1,1,IF(C140=2,3,IF(C140=3,5,IF(C140=4,7,IF(C140=5,9,IF(C140=6,17,IF(C140=7,18,IF(C140=8,18,xxx)))))))))</f>
        <v>0</v>
      </c>
      <c r="E140" s="131">
        <f t="shared" si="1"/>
        <v>0</v>
      </c>
    </row>
    <row r="141" spans="1:5" ht="12.95" customHeight="1">
      <c r="A141" s="129">
        <v>43453</v>
      </c>
      <c r="B141" s="2">
        <f>Période_2!$I$22</f>
        <v>0</v>
      </c>
      <c r="C141" s="2">
        <v>0</v>
      </c>
      <c r="D141" s="130">
        <f>IF(C141=0,0,IF(C141=1,1,IF(C141=2,3,IF(C141=3,5,IF(C141=4,7,IF(C141=5,9,IF(C141=6,17,IF(C141=7,18,IF(C141=8,18,xxx)))))))))</f>
        <v>0</v>
      </c>
      <c r="E141" s="131">
        <f t="shared" si="1"/>
        <v>0</v>
      </c>
    </row>
    <row r="142" spans="1:5" ht="12.95" customHeight="1">
      <c r="A142" s="129">
        <v>43454</v>
      </c>
      <c r="B142" s="2">
        <f>Période_2!$L$22</f>
        <v>0</v>
      </c>
      <c r="C142" s="2">
        <v>0</v>
      </c>
      <c r="D142" s="130">
        <f>IF(C142=0,0,IF(C142=1,1,IF(C142=2,3,IF(C142=3,5,IF(C142=4,7,IF(C142=5,9,IF(C142=6,17,IF(C142=7,18,IF(C142=8,18,xxx)))))))))</f>
        <v>0</v>
      </c>
      <c r="E142" s="131">
        <f t="shared" si="1"/>
        <v>0</v>
      </c>
    </row>
    <row r="143" spans="1:5" ht="12.95" customHeight="1">
      <c r="A143" s="129">
        <v>43455</v>
      </c>
      <c r="B143" s="2">
        <f>Période_2!$O$22</f>
        <v>0</v>
      </c>
      <c r="C143" s="2">
        <v>0</v>
      </c>
      <c r="D143" s="130">
        <f>IF(C143=0,0,IF(C143=1,1,IF(C143=2,3,IF(C143=3,5,IF(C143=4,7,IF(C143=5,9,IF(C143=6,17,IF(C143=7,18,IF(C143=8,18,xxx)))))))))</f>
        <v>0</v>
      </c>
      <c r="E143" s="131">
        <f t="shared" si="1"/>
        <v>0</v>
      </c>
    </row>
    <row r="144" spans="1:5" ht="12.95" customHeight="1">
      <c r="A144" s="125">
        <v>43456</v>
      </c>
      <c r="B144" s="126"/>
      <c r="C144" s="126">
        <v>0</v>
      </c>
      <c r="D144" s="127">
        <f>IF(C144=0,0,IF(C144=1,1,IF(C144=2,3,IF(C144=3,5,IF(C144=4,7,IF(C144=5,9,IF(C144=6,17,IF(C144=7,18,IF(C144=8,18,xxx)))))))))</f>
        <v>0</v>
      </c>
      <c r="E144" s="128">
        <f t="shared" si="1"/>
        <v>0</v>
      </c>
    </row>
    <row r="145" spans="1:5" ht="12.95" customHeight="1">
      <c r="A145" s="125">
        <v>43457</v>
      </c>
      <c r="B145" s="126"/>
      <c r="C145" s="126">
        <v>0</v>
      </c>
      <c r="D145" s="127">
        <f>IF(C145=0,0,IF(C145=1,1,IF(C145=2,3,IF(C145=3,5,IF(C145=4,7,IF(C145=5,9,IF(C145=6,17,IF(C145=7,18,IF(C145=8,18,xxx)))))))))</f>
        <v>0</v>
      </c>
      <c r="E145" s="128">
        <f t="shared" si="1"/>
        <v>0</v>
      </c>
    </row>
    <row r="146" spans="1:5" ht="12.95" customHeight="1">
      <c r="A146" s="132">
        <v>43458</v>
      </c>
      <c r="B146" s="133"/>
      <c r="C146" s="133">
        <v>0</v>
      </c>
      <c r="D146" s="134">
        <f>IF(C146=0,0,IF(C146=1,1,IF(C146=2,3,IF(C146=3,5,IF(C146=4,7,IF(C146=5,9,IF(C146=6,17,IF(C146=7,18,IF(C146=8,18,xxx)))))))))</f>
        <v>0</v>
      </c>
      <c r="E146" s="135">
        <f t="shared" si="1"/>
        <v>0</v>
      </c>
    </row>
    <row r="147" spans="1:5" ht="12.95" customHeight="1">
      <c r="A147" s="132">
        <v>43459</v>
      </c>
      <c r="B147" s="133"/>
      <c r="C147" s="133">
        <v>0</v>
      </c>
      <c r="D147" s="134">
        <f>IF(C147=0,0,IF(C147=1,1,IF(C147=2,3,IF(C147=3,5,IF(C147=4,7,IF(C147=5,9,IF(C147=6,17,IF(C147=7,18,IF(C147=8,18,xxx)))))))))</f>
        <v>0</v>
      </c>
      <c r="E147" s="135">
        <f t="shared" si="1"/>
        <v>0</v>
      </c>
    </row>
    <row r="148" spans="1:5" ht="12.95" customHeight="1">
      <c r="A148" s="132">
        <v>43460</v>
      </c>
      <c r="B148" s="133"/>
      <c r="C148" s="133">
        <v>0</v>
      </c>
      <c r="D148" s="134">
        <f>IF(C148=0,0,IF(C148=1,1,IF(C148=2,3,IF(C148=3,5,IF(C148=4,7,IF(C148=5,9,IF(C148=6,17,IF(C148=7,18,IF(C148=8,18,xxx)))))))))</f>
        <v>0</v>
      </c>
      <c r="E148" s="135">
        <f t="shared" si="1"/>
        <v>0</v>
      </c>
    </row>
    <row r="149" spans="1:5" ht="12.95" customHeight="1">
      <c r="A149" s="132">
        <v>43461</v>
      </c>
      <c r="B149" s="133"/>
      <c r="C149" s="133">
        <v>0</v>
      </c>
      <c r="D149" s="134">
        <f>IF(C149=0,0,IF(C149=1,1,IF(C149=2,3,IF(C149=3,5,IF(C149=4,7,IF(C149=5,9,IF(C149=6,17,IF(C149=7,18,IF(C149=8,18,xxx)))))))))</f>
        <v>0</v>
      </c>
      <c r="E149" s="135">
        <f t="shared" si="1"/>
        <v>0</v>
      </c>
    </row>
    <row r="150" spans="1:5" ht="12.95" customHeight="1">
      <c r="A150" s="132">
        <v>43462</v>
      </c>
      <c r="B150" s="133"/>
      <c r="C150" s="133">
        <v>0</v>
      </c>
      <c r="D150" s="134">
        <f>IF(C150=0,0,IF(C150=1,1,IF(C150=2,3,IF(C150=3,5,IF(C150=4,7,IF(C150=5,9,IF(C150=6,17,IF(C150=7,18,IF(C150=8,18,xxx)))))))))</f>
        <v>0</v>
      </c>
      <c r="E150" s="135">
        <f t="shared" si="1"/>
        <v>0</v>
      </c>
    </row>
    <row r="151" spans="1:5" ht="12.95" customHeight="1">
      <c r="A151" s="125">
        <v>43463</v>
      </c>
      <c r="B151" s="126"/>
      <c r="C151" s="126">
        <v>0</v>
      </c>
      <c r="D151" s="127">
        <f>IF(C151=0,0,IF(C151=1,1,IF(C151=2,3,IF(C151=3,5,IF(C151=4,7,IF(C151=5,9,IF(C151=6,17,IF(C151=7,18,IF(C151=8,18,xxx)))))))))</f>
        <v>0</v>
      </c>
      <c r="E151" s="128">
        <f t="shared" si="1"/>
        <v>0</v>
      </c>
    </row>
    <row r="152" spans="1:5" ht="12.95" customHeight="1">
      <c r="A152" s="125">
        <v>43464</v>
      </c>
      <c r="B152" s="126"/>
      <c r="C152" s="126">
        <v>0</v>
      </c>
      <c r="D152" s="127">
        <f>IF(C152=0,0,IF(C152=1,1,IF(C152=2,3,IF(C152=3,5,IF(C152=4,7,IF(C152=5,9,IF(C152=6,17,IF(C152=7,18,IF(C152=8,18,xxx)))))))))</f>
        <v>0</v>
      </c>
      <c r="E152" s="128">
        <f t="shared" si="1"/>
        <v>0</v>
      </c>
    </row>
    <row r="153" spans="1:5" ht="12.95" customHeight="1">
      <c r="A153" s="132">
        <v>43465</v>
      </c>
      <c r="B153" s="133"/>
      <c r="C153" s="133">
        <v>0</v>
      </c>
      <c r="D153" s="134">
        <f>IF(C153=0,0,IF(C153=1,1,IF(C153=2,3,IF(C153=3,5,IF(C153=4,7,IF(C153=5,9,IF(C153=6,17,IF(C153=7,18,IF(C153=8,18,xxx)))))))))</f>
        <v>0</v>
      </c>
      <c r="E153" s="135">
        <f t="shared" si="1"/>
        <v>0</v>
      </c>
    </row>
    <row r="154" spans="1:5" ht="12.95" customHeight="1">
      <c r="A154" s="132">
        <v>43466</v>
      </c>
      <c r="B154" s="133"/>
      <c r="C154" s="133">
        <v>0</v>
      </c>
      <c r="D154" s="134">
        <f>IF(C154=0,0,IF(C154=1,1,IF(C154=2,3,IF(C154=3,5,IF(C154=4,7,IF(C154=5,9,IF(C154=6,17,IF(C154=7,18,IF(C154=8,18,xxx)))))))))</f>
        <v>0</v>
      </c>
      <c r="E154" s="135">
        <f t="shared" si="1"/>
        <v>0</v>
      </c>
    </row>
    <row r="155" spans="1:5" ht="12.95" customHeight="1">
      <c r="A155" s="132">
        <v>43467</v>
      </c>
      <c r="B155" s="133"/>
      <c r="C155" s="133">
        <v>0</v>
      </c>
      <c r="D155" s="134">
        <f>IF(C155=0,0,IF(C155=1,1,IF(C155=2,3,IF(C155=3,5,IF(C155=4,7,IF(C155=5,9,IF(C155=6,17,IF(C155=7,18,IF(C155=8,18,xxx)))))))))</f>
        <v>0</v>
      </c>
      <c r="E155" s="135">
        <f t="shared" si="1"/>
        <v>0</v>
      </c>
    </row>
    <row r="156" spans="1:5" ht="12.95" customHeight="1">
      <c r="A156" s="132">
        <v>43468</v>
      </c>
      <c r="B156" s="133"/>
      <c r="C156" s="133">
        <v>0</v>
      </c>
      <c r="D156" s="134">
        <f>IF(C156=0,0,IF(C156=1,1,IF(C156=2,3,IF(C156=3,5,IF(C156=4,7,IF(C156=5,9,IF(C156=6,17,IF(C156=7,18,IF(C156=8,18,xxx)))))))))</f>
        <v>0</v>
      </c>
      <c r="E156" s="135">
        <f t="shared" si="1"/>
        <v>0</v>
      </c>
    </row>
    <row r="157" spans="1:5" ht="12.95" customHeight="1">
      <c r="A157" s="132">
        <v>43469</v>
      </c>
      <c r="B157" s="133"/>
      <c r="C157" s="133">
        <v>0</v>
      </c>
      <c r="D157" s="134">
        <f>IF(C157=0,0,IF(C157=1,1,IF(C157=2,3,IF(C157=3,5,IF(C157=4,7,IF(C157=5,9,IF(C157=6,17,IF(C157=7,18,IF(C157=8,18,xxx)))))))))</f>
        <v>0</v>
      </c>
      <c r="E157" s="135">
        <f t="shared" si="1"/>
        <v>0</v>
      </c>
    </row>
    <row r="158" spans="1:5" ht="12.95" customHeight="1">
      <c r="A158" s="125">
        <v>43470</v>
      </c>
      <c r="B158" s="126"/>
      <c r="C158" s="126">
        <v>0</v>
      </c>
      <c r="D158" s="127">
        <f>IF(C158=0,0,IF(C158=1,1,IF(C158=2,3,IF(C158=3,5,IF(C158=4,7,IF(C158=5,9,IF(C158=6,17,IF(C158=7,18,IF(C158=8,18,xxx)))))))))</f>
        <v>0</v>
      </c>
      <c r="E158" s="128">
        <f t="shared" si="1"/>
        <v>0</v>
      </c>
    </row>
    <row r="159" spans="1:5" ht="12.95" customHeight="1">
      <c r="A159" s="125">
        <v>43471</v>
      </c>
      <c r="B159" s="126"/>
      <c r="C159" s="126">
        <v>0</v>
      </c>
      <c r="D159" s="127">
        <f>IF(C159=0,0,IF(C159=1,1,IF(C159=2,3,IF(C159=3,5,IF(C159=4,7,IF(C159=5,9,IF(C159=6,17,IF(C159=7,18,IF(C159=8,18,xxx)))))))))</f>
        <v>0</v>
      </c>
      <c r="E159" s="128">
        <f t="shared" si="1"/>
        <v>0</v>
      </c>
    </row>
    <row r="160" spans="1:5" ht="12.95" customHeight="1">
      <c r="A160" s="129">
        <v>43472</v>
      </c>
      <c r="B160" s="2">
        <f>Période_3!$C$10</f>
        <v>0</v>
      </c>
      <c r="C160" s="2">
        <v>0</v>
      </c>
      <c r="D160" s="130">
        <f>IF(C160=0,0,IF(C160=1,1,IF(C160=2,3,IF(C160=3,5,IF(C160=4,7,IF(C160=5,9,IF(C160=6,17,IF(C160=7,18,IF(C160=8,18,xxx)))))))))</f>
        <v>0</v>
      </c>
      <c r="E160" s="131">
        <f t="shared" ref="E160:E223" si="2">IF(C160=0,0,IF(C160=1,15.38,IF(C160=2,20.02,IF(C160=3,24.66,IF(C160=4,28.97,IF(C160=5,34.4,IF(C160=6,39.88,IF(C160=8,45.66,IF(C160=10,45.66+6.81*ROUNDUP((B160-79.99999)/20,0),"ERREUR")))))))))</f>
        <v>0</v>
      </c>
    </row>
    <row r="161" spans="1:5" ht="12.95" customHeight="1">
      <c r="A161" s="129">
        <v>43473</v>
      </c>
      <c r="B161" s="2">
        <f>Période_3!$F$10</f>
        <v>0</v>
      </c>
      <c r="C161" s="2">
        <v>0</v>
      </c>
      <c r="D161" s="130">
        <f>IF(C161=0,0,IF(C161=1,1,IF(C161=2,3,IF(C161=3,5,IF(C161=4,7,IF(C161=5,9,IF(C161=6,17,IF(C161=7,18,IF(C161=8,18,xxx)))))))))</f>
        <v>0</v>
      </c>
      <c r="E161" s="131">
        <f t="shared" si="2"/>
        <v>0</v>
      </c>
    </row>
    <row r="162" spans="1:5" ht="12.95" customHeight="1">
      <c r="A162" s="129">
        <v>43474</v>
      </c>
      <c r="B162" s="2">
        <f>Période_3!$I$10</f>
        <v>0</v>
      </c>
      <c r="C162" s="2">
        <v>0</v>
      </c>
      <c r="D162" s="130">
        <f>IF(C162=0,0,IF(C162=1,1,IF(C162=2,3,IF(C162=3,5,IF(C162=4,7,IF(C162=5,9,IF(C162=6,17,IF(C162=7,18,IF(C162=8,18,xxx)))))))))</f>
        <v>0</v>
      </c>
      <c r="E162" s="131">
        <f t="shared" si="2"/>
        <v>0</v>
      </c>
    </row>
    <row r="163" spans="1:5" ht="12.95" customHeight="1">
      <c r="A163" s="129">
        <v>43475</v>
      </c>
      <c r="B163" s="2">
        <f>Période_3!$L$10</f>
        <v>0</v>
      </c>
      <c r="C163" s="2">
        <v>0</v>
      </c>
      <c r="D163" s="130">
        <f>IF(C163=0,0,IF(C163=1,1,IF(C163=2,3,IF(C163=3,5,IF(C163=4,7,IF(C163=5,9,IF(C163=6,17,IF(C163=7,18,IF(C163=8,18,xxx)))))))))</f>
        <v>0</v>
      </c>
      <c r="E163" s="131">
        <f t="shared" si="2"/>
        <v>0</v>
      </c>
    </row>
    <row r="164" spans="1:5" ht="12.95" customHeight="1">
      <c r="A164" s="129">
        <v>43476</v>
      </c>
      <c r="B164" s="2">
        <f>Période_3!$O$10</f>
        <v>0</v>
      </c>
      <c r="C164" s="2">
        <v>0</v>
      </c>
      <c r="D164" s="130">
        <f>IF(C164=0,0,IF(C164=1,1,IF(C164=2,3,IF(C164=3,5,IF(C164=4,7,IF(C164=5,9,IF(C164=6,17,IF(C164=7,18,IF(C164=8,18,xxx)))))))))</f>
        <v>0</v>
      </c>
      <c r="E164" s="131">
        <f t="shared" si="2"/>
        <v>0</v>
      </c>
    </row>
    <row r="165" spans="1:5" ht="12.95" customHeight="1">
      <c r="A165" s="125">
        <v>43477</v>
      </c>
      <c r="B165" s="126"/>
      <c r="C165" s="126">
        <v>0</v>
      </c>
      <c r="D165" s="127">
        <f>IF(C165=0,0,IF(C165=1,1,IF(C165=2,3,IF(C165=3,5,IF(C165=4,7,IF(C165=5,9,IF(C165=6,17,IF(C165=7,18,IF(C165=8,18,xxx)))))))))</f>
        <v>0</v>
      </c>
      <c r="E165" s="128">
        <f t="shared" si="2"/>
        <v>0</v>
      </c>
    </row>
    <row r="166" spans="1:5" ht="12.95" customHeight="1">
      <c r="A166" s="125">
        <v>43478</v>
      </c>
      <c r="B166" s="126"/>
      <c r="C166" s="126">
        <v>0</v>
      </c>
      <c r="D166" s="127">
        <f>IF(C166=0,0,IF(C166=1,1,IF(C166=2,3,IF(C166=3,5,IF(C166=4,7,IF(C166=5,9,IF(C166=6,17,IF(C166=7,18,IF(C166=8,18,xxx)))))))))</f>
        <v>0</v>
      </c>
      <c r="E166" s="128">
        <f t="shared" si="2"/>
        <v>0</v>
      </c>
    </row>
    <row r="167" spans="1:5" ht="12.95" customHeight="1">
      <c r="A167" s="129">
        <v>43479</v>
      </c>
      <c r="B167" s="2">
        <f>Période_3!$C$12</f>
        <v>0</v>
      </c>
      <c r="C167" s="2">
        <v>0</v>
      </c>
      <c r="D167" s="130">
        <f>IF(C167=0,0,IF(C167=1,1,IF(C167=2,3,IF(C167=3,5,IF(C167=4,7,IF(C167=5,9,IF(C167=6,17,IF(C167=7,18,IF(C167=8,18,xxx)))))))))</f>
        <v>0</v>
      </c>
      <c r="E167" s="131">
        <f t="shared" si="2"/>
        <v>0</v>
      </c>
    </row>
    <row r="168" spans="1:5" ht="12.95" customHeight="1">
      <c r="A168" s="129">
        <v>43480</v>
      </c>
      <c r="B168" s="2">
        <f>Période_3!$F$12</f>
        <v>0</v>
      </c>
      <c r="C168" s="2">
        <v>0</v>
      </c>
      <c r="D168" s="130">
        <f>IF(C168=0,0,IF(C168=1,1,IF(C168=2,3,IF(C168=3,5,IF(C168=4,7,IF(C168=5,9,IF(C168=6,17,IF(C168=7,18,IF(C168=8,18,xxx)))))))))</f>
        <v>0</v>
      </c>
      <c r="E168" s="131">
        <f t="shared" si="2"/>
        <v>0</v>
      </c>
    </row>
    <row r="169" spans="1:5" ht="12.95" customHeight="1">
      <c r="A169" s="129">
        <v>43481</v>
      </c>
      <c r="B169" s="2">
        <f>Période_3!$I$12</f>
        <v>0</v>
      </c>
      <c r="C169" s="2">
        <v>0</v>
      </c>
      <c r="D169" s="130">
        <f>IF(C169=0,0,IF(C169=1,1,IF(C169=2,3,IF(C169=3,5,IF(C169=4,7,IF(C169=5,9,IF(C169=6,17,IF(C169=7,18,IF(C169=8,18,xxx)))))))))</f>
        <v>0</v>
      </c>
      <c r="E169" s="131">
        <f t="shared" si="2"/>
        <v>0</v>
      </c>
    </row>
    <row r="170" spans="1:5" ht="12.95" customHeight="1">
      <c r="A170" s="129">
        <v>43482</v>
      </c>
      <c r="B170" s="2">
        <f>Période_3!$L$12</f>
        <v>0</v>
      </c>
      <c r="C170" s="2">
        <v>0</v>
      </c>
      <c r="D170" s="130">
        <f>IF(C170=0,0,IF(C170=1,1,IF(C170=2,3,IF(C170=3,5,IF(C170=4,7,IF(C170=5,9,IF(C170=6,17,IF(C170=7,18,IF(C170=8,18,xxx)))))))))</f>
        <v>0</v>
      </c>
      <c r="E170" s="131">
        <f t="shared" si="2"/>
        <v>0</v>
      </c>
    </row>
    <row r="171" spans="1:5" ht="12.95" customHeight="1">
      <c r="A171" s="129">
        <v>43483</v>
      </c>
      <c r="B171" s="2">
        <f>Période_3!$O$12</f>
        <v>0</v>
      </c>
      <c r="C171" s="2">
        <v>0</v>
      </c>
      <c r="D171" s="130">
        <f>IF(C171=0,0,IF(C171=1,1,IF(C171=2,3,IF(C171=3,5,IF(C171=4,7,IF(C171=5,9,IF(C171=6,17,IF(C171=7,18,IF(C171=8,18,xxx)))))))))</f>
        <v>0</v>
      </c>
      <c r="E171" s="131">
        <f t="shared" si="2"/>
        <v>0</v>
      </c>
    </row>
    <row r="172" spans="1:5" ht="12.95" customHeight="1">
      <c r="A172" s="125">
        <v>43484</v>
      </c>
      <c r="B172" s="126"/>
      <c r="C172" s="126">
        <v>0</v>
      </c>
      <c r="D172" s="127">
        <f>IF(C172=0,0,IF(C172=1,1,IF(C172=2,3,IF(C172=3,5,IF(C172=4,7,IF(C172=5,9,IF(C172=6,17,IF(C172=7,18,IF(C172=8,18,xxx)))))))))</f>
        <v>0</v>
      </c>
      <c r="E172" s="128">
        <f t="shared" si="2"/>
        <v>0</v>
      </c>
    </row>
    <row r="173" spans="1:5" ht="12.95" customHeight="1">
      <c r="A173" s="125">
        <v>43485</v>
      </c>
      <c r="B173" s="126"/>
      <c r="C173" s="126">
        <v>0</v>
      </c>
      <c r="D173" s="127">
        <f>IF(C173=0,0,IF(C173=1,1,IF(C173=2,3,IF(C173=3,5,IF(C173=4,7,IF(C173=5,9,IF(C173=6,17,IF(C173=7,18,IF(C173=8,18,xxx)))))))))</f>
        <v>0</v>
      </c>
      <c r="E173" s="128">
        <f t="shared" si="2"/>
        <v>0</v>
      </c>
    </row>
    <row r="174" spans="1:5" ht="12.95" customHeight="1">
      <c r="A174" s="129">
        <v>43486</v>
      </c>
      <c r="B174" s="2">
        <f>Période_3!$C$14</f>
        <v>0</v>
      </c>
      <c r="C174" s="2">
        <v>0</v>
      </c>
      <c r="D174" s="130">
        <f>IF(C174=0,0,IF(C174=1,1,IF(C174=2,3,IF(C174=3,5,IF(C174=4,7,IF(C174=5,9,IF(C174=6,17,IF(C174=7,18,IF(C174=8,18,xxx)))))))))</f>
        <v>0</v>
      </c>
      <c r="E174" s="131">
        <f t="shared" si="2"/>
        <v>0</v>
      </c>
    </row>
    <row r="175" spans="1:5" ht="12.95" customHeight="1">
      <c r="A175" s="129">
        <v>43487</v>
      </c>
      <c r="B175" s="2">
        <f>Période_3!$F$14</f>
        <v>0</v>
      </c>
      <c r="C175" s="2">
        <v>0</v>
      </c>
      <c r="D175" s="130">
        <f>IF(C175=0,0,IF(C175=1,1,IF(C175=2,3,IF(C175=3,5,IF(C175=4,7,IF(C175=5,9,IF(C175=6,17,IF(C175=7,18,IF(C175=8,18,xxx)))))))))</f>
        <v>0</v>
      </c>
      <c r="E175" s="131">
        <f t="shared" si="2"/>
        <v>0</v>
      </c>
    </row>
    <row r="176" spans="1:5" ht="12.95" customHeight="1">
      <c r="A176" s="129">
        <v>43488</v>
      </c>
      <c r="B176" s="2">
        <f>Période_3!$I$14</f>
        <v>0</v>
      </c>
      <c r="C176" s="2">
        <v>0</v>
      </c>
      <c r="D176" s="130">
        <f>IF(C176=0,0,IF(C176=1,1,IF(C176=2,3,IF(C176=3,5,IF(C176=4,7,IF(C176=5,9,IF(C176=6,17,IF(C176=7,18,IF(C176=8,18,xxx)))))))))</f>
        <v>0</v>
      </c>
      <c r="E176" s="131">
        <f t="shared" si="2"/>
        <v>0</v>
      </c>
    </row>
    <row r="177" spans="1:5" ht="12.95" customHeight="1">
      <c r="A177" s="129">
        <v>43489</v>
      </c>
      <c r="B177" s="2">
        <f>Période_3!$L$14</f>
        <v>0</v>
      </c>
      <c r="C177" s="2">
        <v>0</v>
      </c>
      <c r="D177" s="130">
        <f>IF(C177=0,0,IF(C177=1,1,IF(C177=2,3,IF(C177=3,5,IF(C177=4,7,IF(C177=5,9,IF(C177=6,17,IF(C177=7,18,IF(C177=8,18,xxx)))))))))</f>
        <v>0</v>
      </c>
      <c r="E177" s="131">
        <f t="shared" si="2"/>
        <v>0</v>
      </c>
    </row>
    <row r="178" spans="1:5" ht="12.95" customHeight="1">
      <c r="A178" s="129">
        <v>43490</v>
      </c>
      <c r="B178" s="2">
        <f>Période_3!$O$14</f>
        <v>0</v>
      </c>
      <c r="C178" s="2">
        <v>0</v>
      </c>
      <c r="D178" s="130">
        <f>IF(C178=0,0,IF(C178=1,1,IF(C178=2,3,IF(C178=3,5,IF(C178=4,7,IF(C178=5,9,IF(C178=6,17,IF(C178=7,18,IF(C178=8,18,xxx)))))))))</f>
        <v>0</v>
      </c>
      <c r="E178" s="131">
        <f t="shared" si="2"/>
        <v>0</v>
      </c>
    </row>
    <row r="179" spans="1:5" ht="12.95" customHeight="1">
      <c r="A179" s="125">
        <v>43491</v>
      </c>
      <c r="B179" s="126"/>
      <c r="C179" s="126">
        <v>0</v>
      </c>
      <c r="D179" s="127">
        <f>IF(C179=0,0,IF(C179=1,1,IF(C179=2,3,IF(C179=3,5,IF(C179=4,7,IF(C179=5,9,IF(C179=6,17,IF(C179=7,18,IF(C179=8,18,xxx)))))))))</f>
        <v>0</v>
      </c>
      <c r="E179" s="128">
        <f t="shared" si="2"/>
        <v>0</v>
      </c>
    </row>
    <row r="180" spans="1:5" ht="12.95" customHeight="1">
      <c r="A180" s="125">
        <v>43492</v>
      </c>
      <c r="B180" s="126"/>
      <c r="C180" s="126">
        <v>0</v>
      </c>
      <c r="D180" s="127">
        <f>IF(C180=0,0,IF(C180=1,1,IF(C180=2,3,IF(C180=3,5,IF(C180=4,7,IF(C180=5,9,IF(C180=6,17,IF(C180=7,18,IF(C180=8,18,xxx)))))))))</f>
        <v>0</v>
      </c>
      <c r="E180" s="128">
        <f t="shared" si="2"/>
        <v>0</v>
      </c>
    </row>
    <row r="181" spans="1:5" ht="12.95" customHeight="1">
      <c r="A181" s="129">
        <v>43493</v>
      </c>
      <c r="B181" s="2">
        <f>Période_3!$C$16</f>
        <v>0</v>
      </c>
      <c r="C181" s="2">
        <v>0</v>
      </c>
      <c r="D181" s="130">
        <f>IF(C181=0,0,IF(C181=1,1,IF(C181=2,3,IF(C181=3,5,IF(C181=4,7,IF(C181=5,9,IF(C181=6,17,IF(C181=7,18,IF(C181=8,18,xxx)))))))))</f>
        <v>0</v>
      </c>
      <c r="E181" s="131">
        <f t="shared" si="2"/>
        <v>0</v>
      </c>
    </row>
    <row r="182" spans="1:5" ht="12.95" customHeight="1">
      <c r="A182" s="129">
        <v>43494</v>
      </c>
      <c r="B182" s="2">
        <f>Période_3!$F$16</f>
        <v>0</v>
      </c>
      <c r="C182" s="2">
        <v>0</v>
      </c>
      <c r="D182" s="130">
        <f>IF(C182=0,0,IF(C182=1,1,IF(C182=2,3,IF(C182=3,5,IF(C182=4,7,IF(C182=5,9,IF(C182=6,17,IF(C182=7,18,IF(C182=8,18,xxx)))))))))</f>
        <v>0</v>
      </c>
      <c r="E182" s="131">
        <f t="shared" si="2"/>
        <v>0</v>
      </c>
    </row>
    <row r="183" spans="1:5" ht="12.95" customHeight="1">
      <c r="A183" s="129">
        <v>43495</v>
      </c>
      <c r="B183" s="2">
        <f>Période_3!$I$16</f>
        <v>0</v>
      </c>
      <c r="C183" s="2">
        <v>0</v>
      </c>
      <c r="D183" s="130">
        <f>IF(C183=0,0,IF(C183=1,1,IF(C183=2,3,IF(C183=3,5,IF(C183=4,7,IF(C183=5,9,IF(C183=6,17,IF(C183=7,18,IF(C183=8,18,xxx)))))))))</f>
        <v>0</v>
      </c>
      <c r="E183" s="131">
        <f t="shared" si="2"/>
        <v>0</v>
      </c>
    </row>
    <row r="184" spans="1:5" ht="12.95" customHeight="1">
      <c r="A184" s="129">
        <v>43496</v>
      </c>
      <c r="B184" s="2">
        <f>Période_3!$L$16</f>
        <v>0</v>
      </c>
      <c r="C184" s="2">
        <v>0</v>
      </c>
      <c r="D184" s="130">
        <f>IF(C184=0,0,IF(C184=1,1,IF(C184=2,3,IF(C184=3,5,IF(C184=4,7,IF(C184=5,9,IF(C184=6,17,IF(C184=7,18,IF(C184=8,18,xxx)))))))))</f>
        <v>0</v>
      </c>
      <c r="E184" s="131">
        <f t="shared" si="2"/>
        <v>0</v>
      </c>
    </row>
    <row r="185" spans="1:5" ht="12.95" customHeight="1">
      <c r="A185" s="129">
        <v>43497</v>
      </c>
      <c r="B185" s="2">
        <f>Période_3!$O$16</f>
        <v>0</v>
      </c>
      <c r="C185" s="2">
        <v>0</v>
      </c>
      <c r="D185" s="130">
        <f>IF(C185=0,0,IF(C185=1,1,IF(C185=2,3,IF(C185=3,5,IF(C185=4,7,IF(C185=5,9,IF(C185=6,17,IF(C185=7,18,IF(C185=8,18,xxx)))))))))</f>
        <v>0</v>
      </c>
      <c r="E185" s="131">
        <f t="shared" si="2"/>
        <v>0</v>
      </c>
    </row>
    <row r="186" spans="1:5" ht="12.95" customHeight="1">
      <c r="A186" s="125">
        <v>43498</v>
      </c>
      <c r="B186" s="126"/>
      <c r="C186" s="126">
        <v>0</v>
      </c>
      <c r="D186" s="127">
        <f>IF(C186=0,0,IF(C186=1,1,IF(C186=2,3,IF(C186=3,5,IF(C186=4,7,IF(C186=5,9,IF(C186=6,17,IF(C186=7,18,IF(C186=8,18,xxx)))))))))</f>
        <v>0</v>
      </c>
      <c r="E186" s="128">
        <f t="shared" si="2"/>
        <v>0</v>
      </c>
    </row>
    <row r="187" spans="1:5" ht="12.95" customHeight="1">
      <c r="A187" s="125">
        <v>43499</v>
      </c>
      <c r="B187" s="126"/>
      <c r="C187" s="126">
        <v>0</v>
      </c>
      <c r="D187" s="127">
        <f>IF(C187=0,0,IF(C187=1,1,IF(C187=2,3,IF(C187=3,5,IF(C187=4,7,IF(C187=5,9,IF(C187=6,17,IF(C187=7,18,IF(C187=8,18,xxx)))))))))</f>
        <v>0</v>
      </c>
      <c r="E187" s="128">
        <f t="shared" si="2"/>
        <v>0</v>
      </c>
    </row>
    <row r="188" spans="1:5" ht="12.95" customHeight="1">
      <c r="A188" s="129">
        <v>43500</v>
      </c>
      <c r="B188" s="2">
        <f>Période_3!$C$18</f>
        <v>0</v>
      </c>
      <c r="C188" s="2">
        <v>0</v>
      </c>
      <c r="D188" s="130">
        <f>IF(C188=0,0,IF(C188=1,1,IF(C188=2,3,IF(C188=3,5,IF(C188=4,7,IF(C188=5,9,IF(C188=6,17,IF(C188=7,18,IF(C188=8,18,xxx)))))))))</f>
        <v>0</v>
      </c>
      <c r="E188" s="131">
        <f t="shared" si="2"/>
        <v>0</v>
      </c>
    </row>
    <row r="189" spans="1:5" ht="12.95" customHeight="1">
      <c r="A189" s="129">
        <v>43501</v>
      </c>
      <c r="B189" s="2">
        <f>Période_3!$F$18</f>
        <v>0</v>
      </c>
      <c r="C189" s="2">
        <v>0</v>
      </c>
      <c r="D189" s="130">
        <f>IF(C189=0,0,IF(C189=1,1,IF(C189=2,3,IF(C189=3,5,IF(C189=4,7,IF(C189=5,9,IF(C189=6,17,IF(C189=7,18,IF(C189=8,18,xxx)))))))))</f>
        <v>0</v>
      </c>
      <c r="E189" s="131">
        <f t="shared" si="2"/>
        <v>0</v>
      </c>
    </row>
    <row r="190" spans="1:5" ht="12.95" customHeight="1">
      <c r="A190" s="129">
        <v>43502</v>
      </c>
      <c r="B190" s="2">
        <f>Période_3!$I$18</f>
        <v>0</v>
      </c>
      <c r="C190" s="2">
        <v>0</v>
      </c>
      <c r="D190" s="130">
        <f>IF(C190=0,0,IF(C190=1,1,IF(C190=2,3,IF(C190=3,5,IF(C190=4,7,IF(C190=5,9,IF(C190=6,17,IF(C190=7,18,IF(C190=8,18,xxx)))))))))</f>
        <v>0</v>
      </c>
      <c r="E190" s="131">
        <f t="shared" si="2"/>
        <v>0</v>
      </c>
    </row>
    <row r="191" spans="1:5" ht="12.95" customHeight="1">
      <c r="A191" s="129">
        <v>43503</v>
      </c>
      <c r="B191" s="2">
        <f>Période_3!$L$18</f>
        <v>0</v>
      </c>
      <c r="C191" s="2">
        <v>0</v>
      </c>
      <c r="D191" s="130">
        <f>IF(C191=0,0,IF(C191=1,1,IF(C191=2,3,IF(C191=3,5,IF(C191=4,7,IF(C191=5,9,IF(C191=6,17,IF(C191=7,18,IF(C191=8,18,xxx)))))))))</f>
        <v>0</v>
      </c>
      <c r="E191" s="131">
        <f t="shared" si="2"/>
        <v>0</v>
      </c>
    </row>
    <row r="192" spans="1:5" ht="12.95" customHeight="1">
      <c r="A192" s="129">
        <v>43504</v>
      </c>
      <c r="B192" s="2">
        <f>Période_3!$O$18</f>
        <v>0</v>
      </c>
      <c r="C192" s="2">
        <v>0</v>
      </c>
      <c r="D192" s="130">
        <f>IF(C192=0,0,IF(C192=1,1,IF(C192=2,3,IF(C192=3,5,IF(C192=4,7,IF(C192=5,9,IF(C192=6,17,IF(C192=7,18,IF(C192=8,18,xxx)))))))))</f>
        <v>0</v>
      </c>
      <c r="E192" s="131">
        <f t="shared" si="2"/>
        <v>0</v>
      </c>
    </row>
    <row r="193" spans="1:5" ht="12.95" customHeight="1">
      <c r="A193" s="125">
        <v>43505</v>
      </c>
      <c r="B193" s="126"/>
      <c r="C193" s="126">
        <v>0</v>
      </c>
      <c r="D193" s="127">
        <f>IF(C193=0,0,IF(C193=1,1,IF(C193=2,3,IF(C193=3,5,IF(C193=4,7,IF(C193=5,9,IF(C193=6,17,IF(C193=7,18,IF(C193=8,18,xxx)))))))))</f>
        <v>0</v>
      </c>
      <c r="E193" s="128">
        <f t="shared" si="2"/>
        <v>0</v>
      </c>
    </row>
    <row r="194" spans="1:5" ht="12.95" customHeight="1">
      <c r="A194" s="125">
        <v>43506</v>
      </c>
      <c r="B194" s="126"/>
      <c r="C194" s="126">
        <v>0</v>
      </c>
      <c r="D194" s="127">
        <f>IF(C194=0,0,IF(C194=1,1,IF(C194=2,3,IF(C194=3,5,IF(C194=4,7,IF(C194=5,9,IF(C194=6,17,IF(C194=7,18,IF(C194=8,18,xxx)))))))))</f>
        <v>0</v>
      </c>
      <c r="E194" s="128">
        <f t="shared" si="2"/>
        <v>0</v>
      </c>
    </row>
    <row r="195" spans="1:5" ht="12.95" customHeight="1">
      <c r="A195" s="129">
        <v>43507</v>
      </c>
      <c r="B195" s="2">
        <f>Période_3!$C$20</f>
        <v>0</v>
      </c>
      <c r="C195" s="2">
        <v>0</v>
      </c>
      <c r="D195" s="130">
        <f>IF(C195=0,0,IF(C195=1,1,IF(C195=2,3,IF(C195=3,5,IF(C195=4,7,IF(C195=5,9,IF(C195=6,17,IF(C195=7,18,IF(C195=8,18,xxx)))))))))</f>
        <v>0</v>
      </c>
      <c r="E195" s="131">
        <f t="shared" si="2"/>
        <v>0</v>
      </c>
    </row>
    <row r="196" spans="1:5" ht="12.95" customHeight="1">
      <c r="A196" s="129">
        <v>43508</v>
      </c>
      <c r="B196" s="2">
        <f>Période_3!$F$20</f>
        <v>0</v>
      </c>
      <c r="C196" s="2">
        <v>0</v>
      </c>
      <c r="D196" s="130">
        <f>IF(C196=0,0,IF(C196=1,1,IF(C196=2,3,IF(C196=3,5,IF(C196=4,7,IF(C196=5,9,IF(C196=6,17,IF(C196=7,18,IF(C196=8,18,xxx)))))))))</f>
        <v>0</v>
      </c>
      <c r="E196" s="131">
        <f t="shared" si="2"/>
        <v>0</v>
      </c>
    </row>
    <row r="197" spans="1:5" ht="12.95" customHeight="1">
      <c r="A197" s="129">
        <v>43509</v>
      </c>
      <c r="B197" s="2">
        <f>Période_3!$I$20</f>
        <v>0</v>
      </c>
      <c r="C197" s="2">
        <v>0</v>
      </c>
      <c r="D197" s="130">
        <f>IF(C197=0,0,IF(C197=1,1,IF(C197=2,3,IF(C197=3,5,IF(C197=4,7,IF(C197=5,9,IF(C197=6,17,IF(C197=7,18,IF(C197=8,18,xxx)))))))))</f>
        <v>0</v>
      </c>
      <c r="E197" s="131">
        <f t="shared" si="2"/>
        <v>0</v>
      </c>
    </row>
    <row r="198" spans="1:5" ht="12.95" customHeight="1">
      <c r="A198" s="129">
        <v>43510</v>
      </c>
      <c r="B198" s="2">
        <f>Période_3!$L$20</f>
        <v>0</v>
      </c>
      <c r="C198" s="2">
        <v>0</v>
      </c>
      <c r="D198" s="130">
        <f>IF(C198=0,0,IF(C198=1,1,IF(C198=2,3,IF(C198=3,5,IF(C198=4,7,IF(C198=5,9,IF(C198=6,17,IF(C198=7,18,IF(C198=8,18,xxx)))))))))</f>
        <v>0</v>
      </c>
      <c r="E198" s="131">
        <f t="shared" si="2"/>
        <v>0</v>
      </c>
    </row>
    <row r="199" spans="1:5" ht="12.95" customHeight="1">
      <c r="A199" s="129">
        <v>43511</v>
      </c>
      <c r="B199" s="2">
        <f>Période_3!$O$20</f>
        <v>0</v>
      </c>
      <c r="C199" s="2">
        <v>0</v>
      </c>
      <c r="D199" s="130">
        <f>IF(C199=0,0,IF(C199=1,1,IF(C199=2,3,IF(C199=3,5,IF(C199=4,7,IF(C199=5,9,IF(C199=6,17,IF(C199=7,18,IF(C199=8,18,xxx)))))))))</f>
        <v>0</v>
      </c>
      <c r="E199" s="131">
        <f t="shared" si="2"/>
        <v>0</v>
      </c>
    </row>
    <row r="200" spans="1:5" ht="12.95" customHeight="1">
      <c r="A200" s="125">
        <v>43512</v>
      </c>
      <c r="B200" s="126"/>
      <c r="C200" s="126">
        <v>0</v>
      </c>
      <c r="D200" s="127">
        <f>IF(C200=0,0,IF(C200=1,1,IF(C200=2,3,IF(C200=3,5,IF(C200=4,7,IF(C200=5,9,IF(C200=6,17,IF(C200=7,18,IF(C200=8,18,xxx)))))))))</f>
        <v>0</v>
      </c>
      <c r="E200" s="128">
        <f t="shared" si="2"/>
        <v>0</v>
      </c>
    </row>
    <row r="201" spans="1:5" ht="12.95" customHeight="1">
      <c r="A201" s="125">
        <v>43513</v>
      </c>
      <c r="B201" s="126"/>
      <c r="C201" s="126">
        <v>0</v>
      </c>
      <c r="D201" s="127">
        <f>IF(C201=0,0,IF(C201=1,1,IF(C201=2,3,IF(C201=3,5,IF(C201=4,7,IF(C201=5,9,IF(C201=6,17,IF(C201=7,18,IF(C201=8,18,xxx)))))))))</f>
        <v>0</v>
      </c>
      <c r="E201" s="128">
        <f t="shared" si="2"/>
        <v>0</v>
      </c>
    </row>
    <row r="202" spans="1:5" ht="12.95" customHeight="1">
      <c r="A202" s="132">
        <v>43514</v>
      </c>
      <c r="B202" s="133"/>
      <c r="C202" s="133">
        <v>0</v>
      </c>
      <c r="D202" s="134">
        <f>IF(C202=0,0,IF(C202=1,1,IF(C202=2,3,IF(C202=3,5,IF(C202=4,7,IF(C202=5,9,IF(C202=6,17,IF(C202=7,18,IF(C202=8,18,xxx)))))))))</f>
        <v>0</v>
      </c>
      <c r="E202" s="135">
        <f t="shared" si="2"/>
        <v>0</v>
      </c>
    </row>
    <row r="203" spans="1:5" ht="12.95" customHeight="1">
      <c r="A203" s="132">
        <v>43515</v>
      </c>
      <c r="B203" s="133"/>
      <c r="C203" s="133">
        <v>0</v>
      </c>
      <c r="D203" s="134">
        <f>IF(C203=0,0,IF(C203=1,1,IF(C203=2,3,IF(C203=3,5,IF(C203=4,7,IF(C203=5,9,IF(C203=6,17,IF(C203=7,18,IF(C203=8,18,xxx)))))))))</f>
        <v>0</v>
      </c>
      <c r="E203" s="135">
        <f t="shared" si="2"/>
        <v>0</v>
      </c>
    </row>
    <row r="204" spans="1:5" ht="12.95" customHeight="1">
      <c r="A204" s="132">
        <v>43516</v>
      </c>
      <c r="B204" s="133"/>
      <c r="C204" s="133">
        <v>0</v>
      </c>
      <c r="D204" s="134">
        <f>IF(C204=0,0,IF(C204=1,1,IF(C204=2,3,IF(C204=3,5,IF(C204=4,7,IF(C204=5,9,IF(C204=6,17,IF(C204=7,18,IF(C204=8,18,xxx)))))))))</f>
        <v>0</v>
      </c>
      <c r="E204" s="135">
        <f t="shared" si="2"/>
        <v>0</v>
      </c>
    </row>
    <row r="205" spans="1:5" ht="12.95" customHeight="1">
      <c r="A205" s="132">
        <v>43517</v>
      </c>
      <c r="B205" s="133"/>
      <c r="C205" s="133">
        <v>0</v>
      </c>
      <c r="D205" s="134">
        <f>IF(C205=0,0,IF(C205=1,1,IF(C205=2,3,IF(C205=3,5,IF(C205=4,7,IF(C205=5,9,IF(C205=6,17,IF(C205=7,18,IF(C205=8,18,xxx)))))))))</f>
        <v>0</v>
      </c>
      <c r="E205" s="135">
        <f t="shared" si="2"/>
        <v>0</v>
      </c>
    </row>
    <row r="206" spans="1:5" ht="12.95" customHeight="1">
      <c r="A206" s="132">
        <v>43518</v>
      </c>
      <c r="B206" s="133"/>
      <c r="C206" s="133">
        <v>0</v>
      </c>
      <c r="D206" s="134">
        <f>IF(C206=0,0,IF(C206=1,1,IF(C206=2,3,IF(C206=3,5,IF(C206=4,7,IF(C206=5,9,IF(C206=6,17,IF(C206=7,18,IF(C206=8,18,xxx)))))))))</f>
        <v>0</v>
      </c>
      <c r="E206" s="135">
        <f t="shared" si="2"/>
        <v>0</v>
      </c>
    </row>
    <row r="207" spans="1:5" ht="12.95" customHeight="1">
      <c r="A207" s="125">
        <v>43519</v>
      </c>
      <c r="B207" s="126"/>
      <c r="C207" s="126">
        <v>0</v>
      </c>
      <c r="D207" s="127">
        <f>IF(C207=0,0,IF(C207=1,1,IF(C207=2,3,IF(C207=3,5,IF(C207=4,7,IF(C207=5,9,IF(C207=6,17,IF(C207=7,18,IF(C207=8,18,xxx)))))))))</f>
        <v>0</v>
      </c>
      <c r="E207" s="128">
        <f t="shared" si="2"/>
        <v>0</v>
      </c>
    </row>
    <row r="208" spans="1:5" ht="12.95" customHeight="1">
      <c r="A208" s="125">
        <v>43520</v>
      </c>
      <c r="B208" s="126"/>
      <c r="C208" s="126">
        <v>0</v>
      </c>
      <c r="D208" s="127">
        <f>IF(C208=0,0,IF(C208=1,1,IF(C208=2,3,IF(C208=3,5,IF(C208=4,7,IF(C208=5,9,IF(C208=6,17,IF(C208=7,18,IF(C208=8,18,xxx)))))))))</f>
        <v>0</v>
      </c>
      <c r="E208" s="128">
        <f t="shared" si="2"/>
        <v>0</v>
      </c>
    </row>
    <row r="209" spans="1:5" ht="12.95" customHeight="1">
      <c r="A209" s="132">
        <v>43521</v>
      </c>
      <c r="B209" s="133"/>
      <c r="C209" s="133">
        <v>0</v>
      </c>
      <c r="D209" s="134">
        <f>IF(C209=0,0,IF(C209=1,1,IF(C209=2,3,IF(C209=3,5,IF(C209=4,7,IF(C209=5,9,IF(C209=6,17,IF(C209=7,18,IF(C209=8,18,xxx)))))))))</f>
        <v>0</v>
      </c>
      <c r="E209" s="135">
        <f t="shared" si="2"/>
        <v>0</v>
      </c>
    </row>
    <row r="210" spans="1:5" ht="12.95" customHeight="1">
      <c r="A210" s="132">
        <v>43522</v>
      </c>
      <c r="B210" s="133"/>
      <c r="C210" s="133">
        <v>0</v>
      </c>
      <c r="D210" s="134">
        <f>IF(C210=0,0,IF(C210=1,1,IF(C210=2,3,IF(C210=3,5,IF(C210=4,7,IF(C210=5,9,IF(C210=6,17,IF(C210=7,18,IF(C210=8,18,xxx)))))))))</f>
        <v>0</v>
      </c>
      <c r="E210" s="135">
        <f t="shared" si="2"/>
        <v>0</v>
      </c>
    </row>
    <row r="211" spans="1:5" ht="12.95" customHeight="1">
      <c r="A211" s="132">
        <v>43523</v>
      </c>
      <c r="B211" s="133"/>
      <c r="C211" s="133">
        <v>0</v>
      </c>
      <c r="D211" s="134">
        <f>IF(C211=0,0,IF(C211=1,1,IF(C211=2,3,IF(C211=3,5,IF(C211=4,7,IF(C211=5,9,IF(C211=6,17,IF(C211=7,18,IF(C211=8,18,xxx)))))))))</f>
        <v>0</v>
      </c>
      <c r="E211" s="135">
        <f t="shared" si="2"/>
        <v>0</v>
      </c>
    </row>
    <row r="212" spans="1:5" ht="12.95" customHeight="1">
      <c r="A212" s="132">
        <v>43524</v>
      </c>
      <c r="B212" s="133"/>
      <c r="C212" s="133">
        <v>0</v>
      </c>
      <c r="D212" s="134">
        <f>IF(C212=0,0,IF(C212=1,1,IF(C212=2,3,IF(C212=3,5,IF(C212=4,7,IF(C212=5,9,IF(C212=6,17,IF(C212=7,18,IF(C212=8,18,xxx)))))))))</f>
        <v>0</v>
      </c>
      <c r="E212" s="135">
        <f t="shared" si="2"/>
        <v>0</v>
      </c>
    </row>
    <row r="213" spans="1:5" ht="12.95" customHeight="1">
      <c r="A213" s="132">
        <v>43525</v>
      </c>
      <c r="B213" s="133"/>
      <c r="C213" s="133">
        <v>0</v>
      </c>
      <c r="D213" s="134">
        <f>IF(C213=0,0,IF(C213=1,1,IF(C213=2,3,IF(C213=3,5,IF(C213=4,7,IF(C213=5,9,IF(C213=6,17,IF(C213=7,18,IF(C213=8,18,xxx)))))))))</f>
        <v>0</v>
      </c>
      <c r="E213" s="135">
        <f t="shared" si="2"/>
        <v>0</v>
      </c>
    </row>
    <row r="214" spans="1:5" ht="12.95" customHeight="1">
      <c r="A214" s="125">
        <v>43526</v>
      </c>
      <c r="B214" s="126"/>
      <c r="C214" s="126">
        <v>0</v>
      </c>
      <c r="D214" s="127">
        <f>IF(C214=0,0,IF(C214=1,1,IF(C214=2,3,IF(C214=3,5,IF(C214=4,7,IF(C214=5,9,IF(C214=6,17,IF(C214=7,18,IF(C214=8,18,xxx)))))))))</f>
        <v>0</v>
      </c>
      <c r="E214" s="128">
        <f t="shared" si="2"/>
        <v>0</v>
      </c>
    </row>
    <row r="215" spans="1:5" ht="12.95" customHeight="1">
      <c r="A215" s="125">
        <v>43527</v>
      </c>
      <c r="B215" s="126"/>
      <c r="C215" s="126">
        <v>0</v>
      </c>
      <c r="D215" s="127">
        <f>IF(C215=0,0,IF(C215=1,1,IF(C215=2,3,IF(C215=3,5,IF(C215=4,7,IF(C215=5,9,IF(C215=6,17,IF(C215=7,18,IF(C215=8,18,xxx)))))))))</f>
        <v>0</v>
      </c>
      <c r="E215" s="128">
        <f t="shared" si="2"/>
        <v>0</v>
      </c>
    </row>
    <row r="216" spans="1:5" ht="12.95" customHeight="1">
      <c r="A216" s="129">
        <v>43528</v>
      </c>
      <c r="B216" s="2">
        <f>Période_4!$C$10</f>
        <v>0</v>
      </c>
      <c r="C216" s="2">
        <v>0</v>
      </c>
      <c r="D216" s="130">
        <f>IF(C216=0,0,IF(C216=1,1,IF(C216=2,3,IF(C216=3,5,IF(C216=4,7,IF(C216=5,9,IF(C216=6,17,IF(C216=7,18,IF(C216=8,18,xxx)))))))))</f>
        <v>0</v>
      </c>
      <c r="E216" s="131">
        <f t="shared" si="2"/>
        <v>0</v>
      </c>
    </row>
    <row r="217" spans="1:5" ht="12.95" customHeight="1">
      <c r="A217" s="129">
        <v>43529</v>
      </c>
      <c r="B217" s="2">
        <f>Période_4!$F$10</f>
        <v>0</v>
      </c>
      <c r="C217" s="2">
        <v>0</v>
      </c>
      <c r="D217" s="130">
        <f>IF(C217=0,0,IF(C217=1,1,IF(C217=2,3,IF(C217=3,5,IF(C217=4,7,IF(C217=5,9,IF(C217=6,17,IF(C217=7,18,IF(C217=8,18,xxx)))))))))</f>
        <v>0</v>
      </c>
      <c r="E217" s="131">
        <f t="shared" si="2"/>
        <v>0</v>
      </c>
    </row>
    <row r="218" spans="1:5" ht="12.95" customHeight="1">
      <c r="A218" s="129">
        <v>43530</v>
      </c>
      <c r="B218" s="2">
        <f>Période_4!$I$10</f>
        <v>0</v>
      </c>
      <c r="C218" s="2">
        <v>0</v>
      </c>
      <c r="D218" s="130">
        <f>IF(C218=0,0,IF(C218=1,1,IF(C218=2,3,IF(C218=3,5,IF(C218=4,7,IF(C218=5,9,IF(C218=6,17,IF(C218=7,18,IF(C218=8,18,xxx)))))))))</f>
        <v>0</v>
      </c>
      <c r="E218" s="131">
        <f t="shared" si="2"/>
        <v>0</v>
      </c>
    </row>
    <row r="219" spans="1:5" ht="12.95" customHeight="1">
      <c r="A219" s="129">
        <v>43531</v>
      </c>
      <c r="B219" s="2">
        <f>Période_4!$L$10</f>
        <v>0</v>
      </c>
      <c r="C219" s="2">
        <v>0</v>
      </c>
      <c r="D219" s="130">
        <f>IF(C219=0,0,IF(C219=1,1,IF(C219=2,3,IF(C219=3,5,IF(C219=4,7,IF(C219=5,9,IF(C219=6,17,IF(C219=7,18,IF(C219=8,18,xxx)))))))))</f>
        <v>0</v>
      </c>
      <c r="E219" s="131">
        <f t="shared" si="2"/>
        <v>0</v>
      </c>
    </row>
    <row r="220" spans="1:5" ht="12.95" customHeight="1">
      <c r="A220" s="129">
        <v>43532</v>
      </c>
      <c r="B220" s="2">
        <f>Période_4!$O$10</f>
        <v>0</v>
      </c>
      <c r="C220" s="2">
        <v>0</v>
      </c>
      <c r="D220" s="130">
        <f>IF(C220=0,0,IF(C220=1,1,IF(C220=2,3,IF(C220=3,5,IF(C220=4,7,IF(C220=5,9,IF(C220=6,17,IF(C220=7,18,IF(C220=8,18,xxx)))))))))</f>
        <v>0</v>
      </c>
      <c r="E220" s="131">
        <f t="shared" si="2"/>
        <v>0</v>
      </c>
    </row>
    <row r="221" spans="1:5" ht="12.95" customHeight="1">
      <c r="A221" s="125">
        <v>43533</v>
      </c>
      <c r="B221" s="126"/>
      <c r="C221" s="126">
        <v>0</v>
      </c>
      <c r="D221" s="127">
        <f>IF(C221=0,0,IF(C221=1,1,IF(C221=2,3,IF(C221=3,5,IF(C221=4,7,IF(C221=5,9,IF(C221=6,17,IF(C221=7,18,IF(C221=8,18,xxx)))))))))</f>
        <v>0</v>
      </c>
      <c r="E221" s="128">
        <f t="shared" si="2"/>
        <v>0</v>
      </c>
    </row>
    <row r="222" spans="1:5" ht="12.95" customHeight="1">
      <c r="A222" s="125">
        <v>43534</v>
      </c>
      <c r="B222" s="126"/>
      <c r="C222" s="126">
        <v>0</v>
      </c>
      <c r="D222" s="127">
        <f>IF(C222=0,0,IF(C222=1,1,IF(C222=2,3,IF(C222=3,5,IF(C222=4,7,IF(C222=5,9,IF(C222=6,17,IF(C222=7,18,IF(C222=8,18,xxx)))))))))</f>
        <v>0</v>
      </c>
      <c r="E222" s="128">
        <f t="shared" si="2"/>
        <v>0</v>
      </c>
    </row>
    <row r="223" spans="1:5" ht="12.95" customHeight="1">
      <c r="A223" s="129">
        <v>43535</v>
      </c>
      <c r="B223" s="2">
        <f>Période_4!$C$12</f>
        <v>0</v>
      </c>
      <c r="C223" s="2">
        <v>0</v>
      </c>
      <c r="D223" s="130">
        <f>IF(C223=0,0,IF(C223=1,1,IF(C223=2,3,IF(C223=3,5,IF(C223=4,7,IF(C223=5,9,IF(C223=6,17,IF(C223=7,18,IF(C223=8,18,xxx)))))))))</f>
        <v>0</v>
      </c>
      <c r="E223" s="131">
        <f t="shared" si="2"/>
        <v>0</v>
      </c>
    </row>
    <row r="224" spans="1:5" ht="12.95" customHeight="1">
      <c r="A224" s="129">
        <v>43536</v>
      </c>
      <c r="B224" s="2">
        <f>Période_4!$F$12</f>
        <v>0</v>
      </c>
      <c r="C224" s="2">
        <v>0</v>
      </c>
      <c r="D224" s="130">
        <f>IF(C224=0,0,IF(C224=1,1,IF(C224=2,3,IF(C224=3,5,IF(C224=4,7,IF(C224=5,9,IF(C224=6,17,IF(C224=7,18,IF(C224=8,18,xxx)))))))))</f>
        <v>0</v>
      </c>
      <c r="E224" s="131">
        <f t="shared" ref="E224:E287" si="3">IF(C224=0,0,IF(C224=1,15.38,IF(C224=2,20.02,IF(C224=3,24.66,IF(C224=4,28.97,IF(C224=5,34.4,IF(C224=6,39.88,IF(C224=8,45.66,IF(C224=10,45.66+6.81*ROUNDUP((B224-79.99999)/20,0),"ERREUR")))))))))</f>
        <v>0</v>
      </c>
    </row>
    <row r="225" spans="1:5" ht="12.95" customHeight="1">
      <c r="A225" s="129">
        <v>43537</v>
      </c>
      <c r="B225" s="2">
        <f>Période_4!$I$12</f>
        <v>0</v>
      </c>
      <c r="C225" s="2">
        <v>0</v>
      </c>
      <c r="D225" s="130">
        <f>IF(C225=0,0,IF(C225=1,1,IF(C225=2,3,IF(C225=3,5,IF(C225=4,7,IF(C225=5,9,IF(C225=6,17,IF(C225=7,18,IF(C225=8,18,xxx)))))))))</f>
        <v>0</v>
      </c>
      <c r="E225" s="131">
        <f t="shared" si="3"/>
        <v>0</v>
      </c>
    </row>
    <row r="226" spans="1:5" ht="12.95" customHeight="1">
      <c r="A226" s="129">
        <v>43538</v>
      </c>
      <c r="B226" s="2">
        <f>Période_4!$L$12</f>
        <v>0</v>
      </c>
      <c r="C226" s="2">
        <v>0</v>
      </c>
      <c r="D226" s="130">
        <f>IF(C226=0,0,IF(C226=1,1,IF(C226=2,3,IF(C226=3,5,IF(C226=4,7,IF(C226=5,9,IF(C226=6,17,IF(C226=7,18,IF(C226=8,18,xxx)))))))))</f>
        <v>0</v>
      </c>
      <c r="E226" s="131">
        <f t="shared" si="3"/>
        <v>0</v>
      </c>
    </row>
    <row r="227" spans="1:5" ht="12.95" customHeight="1">
      <c r="A227" s="129">
        <v>43539</v>
      </c>
      <c r="B227" s="2">
        <f>Période_4!$O$12</f>
        <v>0</v>
      </c>
      <c r="C227" s="2">
        <v>0</v>
      </c>
      <c r="D227" s="130">
        <f>IF(C227=0,0,IF(C227=1,1,IF(C227=2,3,IF(C227=3,5,IF(C227=4,7,IF(C227=5,9,IF(C227=6,17,IF(C227=7,18,IF(C227=8,18,xxx)))))))))</f>
        <v>0</v>
      </c>
      <c r="E227" s="131">
        <f t="shared" si="3"/>
        <v>0</v>
      </c>
    </row>
    <row r="228" spans="1:5" ht="12.95" customHeight="1">
      <c r="A228" s="125">
        <v>43540</v>
      </c>
      <c r="B228" s="126"/>
      <c r="C228" s="126">
        <v>0</v>
      </c>
      <c r="D228" s="127">
        <f>IF(C228=0,0,IF(C228=1,1,IF(C228=2,3,IF(C228=3,5,IF(C228=4,7,IF(C228=5,9,IF(C228=6,17,IF(C228=7,18,IF(C228=8,18,xxx)))))))))</f>
        <v>0</v>
      </c>
      <c r="E228" s="128">
        <f t="shared" si="3"/>
        <v>0</v>
      </c>
    </row>
    <row r="229" spans="1:5" ht="12.95" customHeight="1">
      <c r="A229" s="125">
        <v>43541</v>
      </c>
      <c r="B229" s="126"/>
      <c r="C229" s="126">
        <v>0</v>
      </c>
      <c r="D229" s="127">
        <f>IF(C229=0,0,IF(C229=1,1,IF(C229=2,3,IF(C229=3,5,IF(C229=4,7,IF(C229=5,9,IF(C229=6,17,IF(C229=7,18,IF(C229=8,18,xxx)))))))))</f>
        <v>0</v>
      </c>
      <c r="E229" s="128">
        <f t="shared" si="3"/>
        <v>0</v>
      </c>
    </row>
    <row r="230" spans="1:5" ht="12.95" customHeight="1">
      <c r="A230" s="129">
        <v>43542</v>
      </c>
      <c r="B230" s="2">
        <f>Période_4!$C$14</f>
        <v>0</v>
      </c>
      <c r="C230" s="2">
        <v>0</v>
      </c>
      <c r="D230" s="130">
        <f>IF(C230=0,0,IF(C230=1,1,IF(C230=2,3,IF(C230=3,5,IF(C230=4,7,IF(C230=5,9,IF(C230=6,17,IF(C230=7,18,IF(C230=8,18,xxx)))))))))</f>
        <v>0</v>
      </c>
      <c r="E230" s="131">
        <f t="shared" si="3"/>
        <v>0</v>
      </c>
    </row>
    <row r="231" spans="1:5" ht="12.95" customHeight="1">
      <c r="A231" s="129">
        <v>43543</v>
      </c>
      <c r="B231" s="2">
        <f>Période_4!$F$14</f>
        <v>0</v>
      </c>
      <c r="C231" s="2">
        <v>0</v>
      </c>
      <c r="D231" s="130">
        <f>IF(C231=0,0,IF(C231=1,1,IF(C231=2,3,IF(C231=3,5,IF(C231=4,7,IF(C231=5,9,IF(C231=6,17,IF(C231=7,18,IF(C231=8,18,xxx)))))))))</f>
        <v>0</v>
      </c>
      <c r="E231" s="131">
        <f t="shared" si="3"/>
        <v>0</v>
      </c>
    </row>
    <row r="232" spans="1:5" ht="12.95" customHeight="1">
      <c r="A232" s="129">
        <v>43544</v>
      </c>
      <c r="B232" s="2">
        <f>Période_4!$I$14</f>
        <v>0</v>
      </c>
      <c r="C232" s="2">
        <v>0</v>
      </c>
      <c r="D232" s="130">
        <f>IF(C232=0,0,IF(C232=1,1,IF(C232=2,3,IF(C232=3,5,IF(C232=4,7,IF(C232=5,9,IF(C232=6,17,IF(C232=7,18,IF(C232=8,18,xxx)))))))))</f>
        <v>0</v>
      </c>
      <c r="E232" s="131">
        <f t="shared" si="3"/>
        <v>0</v>
      </c>
    </row>
    <row r="233" spans="1:5" ht="12.95" customHeight="1">
      <c r="A233" s="129">
        <v>43545</v>
      </c>
      <c r="B233" s="2">
        <f>Période_4!$L$14</f>
        <v>0</v>
      </c>
      <c r="C233" s="2">
        <v>0</v>
      </c>
      <c r="D233" s="130">
        <f>IF(C233=0,0,IF(C233=1,1,IF(C233=2,3,IF(C233=3,5,IF(C233=4,7,IF(C233=5,9,IF(C233=6,17,IF(C233=7,18,IF(C233=8,18,xxx)))))))))</f>
        <v>0</v>
      </c>
      <c r="E233" s="131">
        <f t="shared" si="3"/>
        <v>0</v>
      </c>
    </row>
    <row r="234" spans="1:5" ht="12.95" customHeight="1">
      <c r="A234" s="129">
        <v>43546</v>
      </c>
      <c r="B234" s="2">
        <f>Période_4!$O$14</f>
        <v>0</v>
      </c>
      <c r="C234" s="2">
        <v>0</v>
      </c>
      <c r="D234" s="130">
        <f>IF(C234=0,0,IF(C234=1,1,IF(C234=2,3,IF(C234=3,5,IF(C234=4,7,IF(C234=5,9,IF(C234=6,17,IF(C234=7,18,IF(C234=8,18,xxx)))))))))</f>
        <v>0</v>
      </c>
      <c r="E234" s="131">
        <f t="shared" si="3"/>
        <v>0</v>
      </c>
    </row>
    <row r="235" spans="1:5" ht="12.95" customHeight="1">
      <c r="A235" s="125">
        <v>43547</v>
      </c>
      <c r="B235" s="126"/>
      <c r="C235" s="126">
        <v>0</v>
      </c>
      <c r="D235" s="127">
        <f>IF(C235=0,0,IF(C235=1,1,IF(C235=2,3,IF(C235=3,5,IF(C235=4,7,IF(C235=5,9,IF(C235=6,17,IF(C235=7,18,IF(C235=8,18,xxx)))))))))</f>
        <v>0</v>
      </c>
      <c r="E235" s="128">
        <f t="shared" si="3"/>
        <v>0</v>
      </c>
    </row>
    <row r="236" spans="1:5" ht="12.95" customHeight="1">
      <c r="A236" s="125">
        <v>43548</v>
      </c>
      <c r="B236" s="126"/>
      <c r="C236" s="126">
        <v>0</v>
      </c>
      <c r="D236" s="127">
        <f>IF(C236=0,0,IF(C236=1,1,IF(C236=2,3,IF(C236=3,5,IF(C236=4,7,IF(C236=5,9,IF(C236=6,17,IF(C236=7,18,IF(C236=8,18,xxx)))))))))</f>
        <v>0</v>
      </c>
      <c r="E236" s="128">
        <f t="shared" si="3"/>
        <v>0</v>
      </c>
    </row>
    <row r="237" spans="1:5" ht="12.95" customHeight="1">
      <c r="A237" s="129">
        <v>43549</v>
      </c>
      <c r="B237" s="2">
        <f>Période_4!$C$16</f>
        <v>0</v>
      </c>
      <c r="C237" s="2">
        <v>0</v>
      </c>
      <c r="D237" s="130">
        <f>IF(C237=0,0,IF(C237=1,1,IF(C237=2,3,IF(C237=3,5,IF(C237=4,7,IF(C237=5,9,IF(C237=6,17,IF(C237=7,18,IF(C237=8,18,xxx)))))))))</f>
        <v>0</v>
      </c>
      <c r="E237" s="131">
        <f t="shared" si="3"/>
        <v>0</v>
      </c>
    </row>
    <row r="238" spans="1:5" ht="12.95" customHeight="1">
      <c r="A238" s="129">
        <v>43550</v>
      </c>
      <c r="B238" s="2">
        <f>Période_4!$F$16</f>
        <v>0</v>
      </c>
      <c r="C238" s="2">
        <v>0</v>
      </c>
      <c r="D238" s="130">
        <f>IF(C238=0,0,IF(C238=1,1,IF(C238=2,3,IF(C238=3,5,IF(C238=4,7,IF(C238=5,9,IF(C238=6,17,IF(C238=7,18,IF(C238=8,18,xxx)))))))))</f>
        <v>0</v>
      </c>
      <c r="E238" s="131">
        <f t="shared" si="3"/>
        <v>0</v>
      </c>
    </row>
    <row r="239" spans="1:5" ht="12.95" customHeight="1">
      <c r="A239" s="129">
        <v>43551</v>
      </c>
      <c r="B239" s="2">
        <f>Période_4!$I$16</f>
        <v>0</v>
      </c>
      <c r="C239" s="2">
        <v>0</v>
      </c>
      <c r="D239" s="130">
        <f>IF(C239=0,0,IF(C239=1,1,IF(C239=2,3,IF(C239=3,5,IF(C239=4,7,IF(C239=5,9,IF(C239=6,17,IF(C239=7,18,IF(C239=8,18,xxx)))))))))</f>
        <v>0</v>
      </c>
      <c r="E239" s="131">
        <f t="shared" si="3"/>
        <v>0</v>
      </c>
    </row>
    <row r="240" spans="1:5" ht="12.95" customHeight="1">
      <c r="A240" s="129">
        <v>43552</v>
      </c>
      <c r="B240" s="2">
        <f>Période_4!$L$16</f>
        <v>0</v>
      </c>
      <c r="C240" s="2">
        <v>0</v>
      </c>
      <c r="D240" s="130">
        <f>IF(C240=0,0,IF(C240=1,1,IF(C240=2,3,IF(C240=3,5,IF(C240=4,7,IF(C240=5,9,IF(C240=6,17,IF(C240=7,18,IF(C240=8,18,xxx)))))))))</f>
        <v>0</v>
      </c>
      <c r="E240" s="131">
        <f t="shared" si="3"/>
        <v>0</v>
      </c>
    </row>
    <row r="241" spans="1:5" ht="12.95" customHeight="1">
      <c r="A241" s="129">
        <v>43553</v>
      </c>
      <c r="B241" s="2">
        <f>Période_4!$O$16</f>
        <v>0</v>
      </c>
      <c r="C241" s="2">
        <v>0</v>
      </c>
      <c r="D241" s="130">
        <f>IF(C241=0,0,IF(C241=1,1,IF(C241=2,3,IF(C241=3,5,IF(C241=4,7,IF(C241=5,9,IF(C241=6,17,IF(C241=7,18,IF(C241=8,18,xxx)))))))))</f>
        <v>0</v>
      </c>
      <c r="E241" s="131">
        <f t="shared" si="3"/>
        <v>0</v>
      </c>
    </row>
    <row r="242" spans="1:5" ht="12.95" customHeight="1">
      <c r="A242" s="125">
        <v>43554</v>
      </c>
      <c r="B242" s="126"/>
      <c r="C242" s="126">
        <v>0</v>
      </c>
      <c r="D242" s="127">
        <f>IF(C242=0,0,IF(C242=1,1,IF(C242=2,3,IF(C242=3,5,IF(C242=4,7,IF(C242=5,9,IF(C242=6,17,IF(C242=7,18,IF(C242=8,18,xxx)))))))))</f>
        <v>0</v>
      </c>
      <c r="E242" s="128">
        <f t="shared" si="3"/>
        <v>0</v>
      </c>
    </row>
    <row r="243" spans="1:5" ht="12.95" customHeight="1">
      <c r="A243" s="125">
        <v>43555</v>
      </c>
      <c r="B243" s="126"/>
      <c r="C243" s="126">
        <v>0</v>
      </c>
      <c r="D243" s="127">
        <f>IF(C243=0,0,IF(C243=1,1,IF(C243=2,3,IF(C243=3,5,IF(C243=4,7,IF(C243=5,9,IF(C243=6,17,IF(C243=7,18,IF(C243=8,18,xxx)))))))))</f>
        <v>0</v>
      </c>
      <c r="E243" s="128">
        <f t="shared" si="3"/>
        <v>0</v>
      </c>
    </row>
    <row r="244" spans="1:5" ht="12.95" customHeight="1">
      <c r="A244" s="129">
        <v>43556</v>
      </c>
      <c r="B244" s="2">
        <f>Période_4!$C$18</f>
        <v>0</v>
      </c>
      <c r="C244" s="2">
        <v>0</v>
      </c>
      <c r="D244" s="130">
        <f>IF(C244=0,0,IF(C244=1,1,IF(C244=2,3,IF(C244=3,5,IF(C244=4,7,IF(C244=5,9,IF(C244=6,17,IF(C244=7,18,IF(C244=8,18,xxx)))))))))</f>
        <v>0</v>
      </c>
      <c r="E244" s="131">
        <f t="shared" si="3"/>
        <v>0</v>
      </c>
    </row>
    <row r="245" spans="1:5" ht="12.95" customHeight="1">
      <c r="A245" s="129">
        <v>43557</v>
      </c>
      <c r="B245" s="2">
        <f>Période_4!$F$18</f>
        <v>0</v>
      </c>
      <c r="C245" s="2">
        <v>0</v>
      </c>
      <c r="D245" s="130">
        <f>IF(C245=0,0,IF(C245=1,1,IF(C245=2,3,IF(C245=3,5,IF(C245=4,7,IF(C245=5,9,IF(C245=6,17,IF(C245=7,18,IF(C245=8,18,xxx)))))))))</f>
        <v>0</v>
      </c>
      <c r="E245" s="131">
        <f t="shared" si="3"/>
        <v>0</v>
      </c>
    </row>
    <row r="246" spans="1:5" ht="12.95" customHeight="1">
      <c r="A246" s="129">
        <v>43558</v>
      </c>
      <c r="B246" s="2">
        <f>Période_4!$I$18</f>
        <v>0</v>
      </c>
      <c r="C246" s="2">
        <v>0</v>
      </c>
      <c r="D246" s="130">
        <f>IF(C246=0,0,IF(C246=1,1,IF(C246=2,3,IF(C246=3,5,IF(C246=4,7,IF(C246=5,9,IF(C246=6,17,IF(C246=7,18,IF(C246=8,18,xxx)))))))))</f>
        <v>0</v>
      </c>
      <c r="E246" s="131">
        <f t="shared" si="3"/>
        <v>0</v>
      </c>
    </row>
    <row r="247" spans="1:5" ht="12.95" customHeight="1">
      <c r="A247" s="129">
        <v>43559</v>
      </c>
      <c r="B247" s="2">
        <f>Période_4!$L$18</f>
        <v>0</v>
      </c>
      <c r="C247" s="2">
        <v>0</v>
      </c>
      <c r="D247" s="130">
        <f>IF(C247=0,0,IF(C247=1,1,IF(C247=2,3,IF(C247=3,5,IF(C247=4,7,IF(C247=5,9,IF(C247=6,17,IF(C247=7,18,IF(C247=8,18,xxx)))))))))</f>
        <v>0</v>
      </c>
      <c r="E247" s="131">
        <f t="shared" si="3"/>
        <v>0</v>
      </c>
    </row>
    <row r="248" spans="1:5" ht="12.95" customHeight="1">
      <c r="A248" s="129">
        <v>43560</v>
      </c>
      <c r="B248" s="2">
        <f>Période_4!$O$18</f>
        <v>0</v>
      </c>
      <c r="C248" s="2">
        <v>0</v>
      </c>
      <c r="D248" s="130">
        <f>IF(C248=0,0,IF(C248=1,1,IF(C248=2,3,IF(C248=3,5,IF(C248=4,7,IF(C248=5,9,IF(C248=6,17,IF(C248=7,18,IF(C248=8,18,xxx)))))))))</f>
        <v>0</v>
      </c>
      <c r="E248" s="131">
        <f t="shared" si="3"/>
        <v>0</v>
      </c>
    </row>
    <row r="249" spans="1:5" ht="12.95" customHeight="1">
      <c r="A249" s="125">
        <v>43561</v>
      </c>
      <c r="B249" s="126"/>
      <c r="C249" s="126">
        <v>0</v>
      </c>
      <c r="D249" s="127">
        <f>IF(C249=0,0,IF(C249=1,1,IF(C249=2,3,IF(C249=3,5,IF(C249=4,7,IF(C249=5,9,IF(C249=6,17,IF(C249=7,18,IF(C249=8,18,xxx)))))))))</f>
        <v>0</v>
      </c>
      <c r="E249" s="128">
        <f t="shared" si="3"/>
        <v>0</v>
      </c>
    </row>
    <row r="250" spans="1:5" ht="12.95" customHeight="1">
      <c r="A250" s="125">
        <v>43562</v>
      </c>
      <c r="B250" s="126"/>
      <c r="C250" s="126">
        <v>0</v>
      </c>
      <c r="D250" s="127">
        <f>IF(C250=0,0,IF(C250=1,1,IF(C250=2,3,IF(C250=3,5,IF(C250=4,7,IF(C250=5,9,IF(C250=6,17,IF(C250=7,18,IF(C250=8,18,xxx)))))))))</f>
        <v>0</v>
      </c>
      <c r="E250" s="128">
        <f t="shared" si="3"/>
        <v>0</v>
      </c>
    </row>
    <row r="251" spans="1:5" ht="12.95" customHeight="1">
      <c r="A251" s="129">
        <v>43563</v>
      </c>
      <c r="B251" s="2">
        <f>Période_4!$C$20</f>
        <v>0</v>
      </c>
      <c r="C251" s="2">
        <v>0</v>
      </c>
      <c r="D251" s="130">
        <f>IF(C251=0,0,IF(C251=1,1,IF(C251=2,3,IF(C251=3,5,IF(C251=4,7,IF(C251=5,9,IF(C251=6,17,IF(C251=7,18,IF(C251=8,18,xxx)))))))))</f>
        <v>0</v>
      </c>
      <c r="E251" s="131">
        <f t="shared" si="3"/>
        <v>0</v>
      </c>
    </row>
    <row r="252" spans="1:5" ht="12.95" customHeight="1">
      <c r="A252" s="129">
        <v>43564</v>
      </c>
      <c r="B252" s="2">
        <f>Période_4!$F$20</f>
        <v>0</v>
      </c>
      <c r="C252" s="2">
        <v>0</v>
      </c>
      <c r="D252" s="130">
        <f>IF(C252=0,0,IF(C252=1,1,IF(C252=2,3,IF(C252=3,5,IF(C252=4,7,IF(C252=5,9,IF(C252=6,17,IF(C252=7,18,IF(C252=8,18,xxx)))))))))</f>
        <v>0</v>
      </c>
      <c r="E252" s="131">
        <f t="shared" si="3"/>
        <v>0</v>
      </c>
    </row>
    <row r="253" spans="1:5" ht="12.95" customHeight="1">
      <c r="A253" s="129">
        <v>43565</v>
      </c>
      <c r="B253" s="2">
        <f>Période_4!$I$20</f>
        <v>0</v>
      </c>
      <c r="C253" s="2">
        <v>0</v>
      </c>
      <c r="D253" s="130">
        <f>IF(C253=0,0,IF(C253=1,1,IF(C253=2,3,IF(C253=3,5,IF(C253=4,7,IF(C253=5,9,IF(C253=6,17,IF(C253=7,18,IF(C253=8,18,xxx)))))))))</f>
        <v>0</v>
      </c>
      <c r="E253" s="131">
        <f t="shared" si="3"/>
        <v>0</v>
      </c>
    </row>
    <row r="254" spans="1:5" ht="12.95" customHeight="1">
      <c r="A254" s="129">
        <v>43566</v>
      </c>
      <c r="B254" s="2">
        <f>Période_4!$L$20</f>
        <v>0</v>
      </c>
      <c r="C254" s="2">
        <v>0</v>
      </c>
      <c r="D254" s="130">
        <f>IF(C254=0,0,IF(C254=1,1,IF(C254=2,3,IF(C254=3,5,IF(C254=4,7,IF(C254=5,9,IF(C254=6,17,IF(C254=7,18,IF(C254=8,18,xxx)))))))))</f>
        <v>0</v>
      </c>
      <c r="E254" s="131">
        <f t="shared" si="3"/>
        <v>0</v>
      </c>
    </row>
    <row r="255" spans="1:5" ht="12.95" customHeight="1">
      <c r="A255" s="129">
        <v>43567</v>
      </c>
      <c r="B255" s="2">
        <f>Période_4!$O$20</f>
        <v>0</v>
      </c>
      <c r="C255" s="2">
        <v>0</v>
      </c>
      <c r="D255" s="130">
        <f>IF(C255=0,0,IF(C255=1,1,IF(C255=2,3,IF(C255=3,5,IF(C255=4,7,IF(C255=5,9,IF(C255=6,17,IF(C255=7,18,IF(C255=8,18,xxx)))))))))</f>
        <v>0</v>
      </c>
      <c r="E255" s="131">
        <f t="shared" si="3"/>
        <v>0</v>
      </c>
    </row>
    <row r="256" spans="1:5" ht="12.95" customHeight="1">
      <c r="A256" s="125">
        <v>43568</v>
      </c>
      <c r="B256" s="126"/>
      <c r="C256" s="126">
        <v>0</v>
      </c>
      <c r="D256" s="127">
        <f>IF(C256=0,0,IF(C256=1,1,IF(C256=2,3,IF(C256=3,5,IF(C256=4,7,IF(C256=5,9,IF(C256=6,17,IF(C256=7,18,IF(C256=8,18,xxx)))))))))</f>
        <v>0</v>
      </c>
      <c r="E256" s="128">
        <f t="shared" si="3"/>
        <v>0</v>
      </c>
    </row>
    <row r="257" spans="1:5" ht="12.95" customHeight="1">
      <c r="A257" s="125">
        <v>43569</v>
      </c>
      <c r="B257" s="126"/>
      <c r="C257" s="126">
        <v>0</v>
      </c>
      <c r="D257" s="127">
        <f>IF(C257=0,0,IF(C257=1,1,IF(C257=2,3,IF(C257=3,5,IF(C257=4,7,IF(C257=5,9,IF(C257=6,17,IF(C257=7,18,IF(C257=8,18,xxx)))))))))</f>
        <v>0</v>
      </c>
      <c r="E257" s="128">
        <f t="shared" si="3"/>
        <v>0</v>
      </c>
    </row>
    <row r="258" spans="1:5" ht="12.95" customHeight="1">
      <c r="A258" s="132">
        <v>43570</v>
      </c>
      <c r="B258" s="133"/>
      <c r="C258" s="133">
        <v>0</v>
      </c>
      <c r="D258" s="134">
        <f>IF(C258=0,0,IF(C258=1,1,IF(C258=2,3,IF(C258=3,5,IF(C258=4,7,IF(C258=5,9,IF(C258=6,17,IF(C258=7,18,IF(C258=8,18,xxx)))))))))</f>
        <v>0</v>
      </c>
      <c r="E258" s="135">
        <f t="shared" si="3"/>
        <v>0</v>
      </c>
    </row>
    <row r="259" spans="1:5" ht="12.95" customHeight="1">
      <c r="A259" s="132">
        <v>43571</v>
      </c>
      <c r="B259" s="133"/>
      <c r="C259" s="133">
        <v>0</v>
      </c>
      <c r="D259" s="134">
        <f>IF(C259=0,0,IF(C259=1,1,IF(C259=2,3,IF(C259=3,5,IF(C259=4,7,IF(C259=5,9,IF(C259=6,17,IF(C259=7,18,IF(C259=8,18,xxx)))))))))</f>
        <v>0</v>
      </c>
      <c r="E259" s="135">
        <f t="shared" si="3"/>
        <v>0</v>
      </c>
    </row>
    <row r="260" spans="1:5" ht="12.95" customHeight="1">
      <c r="A260" s="132">
        <v>43572</v>
      </c>
      <c r="B260" s="133"/>
      <c r="C260" s="133">
        <v>0</v>
      </c>
      <c r="D260" s="134">
        <f>IF(C260=0,0,IF(C260=1,1,IF(C260=2,3,IF(C260=3,5,IF(C260=4,7,IF(C260=5,9,IF(C260=6,17,IF(C260=7,18,IF(C260=8,18,xxx)))))))))</f>
        <v>0</v>
      </c>
      <c r="E260" s="135">
        <f t="shared" si="3"/>
        <v>0</v>
      </c>
    </row>
    <row r="261" spans="1:5" ht="12.95" customHeight="1">
      <c r="A261" s="132">
        <v>43573</v>
      </c>
      <c r="B261" s="133"/>
      <c r="C261" s="133">
        <v>0</v>
      </c>
      <c r="D261" s="134">
        <f>IF(C261=0,0,IF(C261=1,1,IF(C261=2,3,IF(C261=3,5,IF(C261=4,7,IF(C261=5,9,IF(C261=6,17,IF(C261=7,18,IF(C261=8,18,xxx)))))))))</f>
        <v>0</v>
      </c>
      <c r="E261" s="135">
        <f t="shared" si="3"/>
        <v>0</v>
      </c>
    </row>
    <row r="262" spans="1:5" ht="12.95" customHeight="1">
      <c r="A262" s="132">
        <v>43574</v>
      </c>
      <c r="B262" s="133"/>
      <c r="C262" s="133">
        <v>0</v>
      </c>
      <c r="D262" s="134">
        <f>IF(C262=0,0,IF(C262=1,1,IF(C262=2,3,IF(C262=3,5,IF(C262=4,7,IF(C262=5,9,IF(C262=6,17,IF(C262=7,18,IF(C262=8,18,xxx)))))))))</f>
        <v>0</v>
      </c>
      <c r="E262" s="135">
        <f t="shared" si="3"/>
        <v>0</v>
      </c>
    </row>
    <row r="263" spans="1:5" ht="12.95" customHeight="1">
      <c r="A263" s="125">
        <v>43575</v>
      </c>
      <c r="B263" s="126"/>
      <c r="C263" s="126">
        <v>0</v>
      </c>
      <c r="D263" s="127">
        <f>IF(C263=0,0,IF(C263=1,1,IF(C263=2,3,IF(C263=3,5,IF(C263=4,7,IF(C263=5,9,IF(C263=6,17,IF(C263=7,18,IF(C263=8,18,xxx)))))))))</f>
        <v>0</v>
      </c>
      <c r="E263" s="128">
        <f t="shared" si="3"/>
        <v>0</v>
      </c>
    </row>
    <row r="264" spans="1:5" ht="12.95" customHeight="1">
      <c r="A264" s="125">
        <v>43576</v>
      </c>
      <c r="B264" s="126"/>
      <c r="C264" s="126">
        <v>0</v>
      </c>
      <c r="D264" s="127">
        <f>IF(C264=0,0,IF(C264=1,1,IF(C264=2,3,IF(C264=3,5,IF(C264=4,7,IF(C264=5,9,IF(C264=6,17,IF(C264=7,18,IF(C264=8,18,xxx)))))))))</f>
        <v>0</v>
      </c>
      <c r="E264" s="128">
        <f t="shared" si="3"/>
        <v>0</v>
      </c>
    </row>
    <row r="265" spans="1:5" ht="12.95" customHeight="1">
      <c r="A265" s="132">
        <v>43577</v>
      </c>
      <c r="B265" s="133"/>
      <c r="C265" s="133">
        <v>0</v>
      </c>
      <c r="D265" s="134">
        <f>IF(C265=0,0,IF(C265=1,1,IF(C265=2,3,IF(C265=3,5,IF(C265=4,7,IF(C265=5,9,IF(C265=6,17,IF(C265=7,18,IF(C265=8,18,xxx)))))))))</f>
        <v>0</v>
      </c>
      <c r="E265" s="135">
        <f t="shared" si="3"/>
        <v>0</v>
      </c>
    </row>
    <row r="266" spans="1:5" ht="12.95" customHeight="1">
      <c r="A266" s="132">
        <v>43578</v>
      </c>
      <c r="B266" s="133"/>
      <c r="C266" s="133">
        <v>0</v>
      </c>
      <c r="D266" s="134">
        <f>IF(C266=0,0,IF(C266=1,1,IF(C266=2,3,IF(C266=3,5,IF(C266=4,7,IF(C266=5,9,IF(C266=6,17,IF(C266=7,18,IF(C266=8,18,xxx)))))))))</f>
        <v>0</v>
      </c>
      <c r="E266" s="135">
        <f t="shared" si="3"/>
        <v>0</v>
      </c>
    </row>
    <row r="267" spans="1:5" ht="12.95" customHeight="1">
      <c r="A267" s="132">
        <v>43579</v>
      </c>
      <c r="B267" s="133"/>
      <c r="C267" s="133">
        <v>0</v>
      </c>
      <c r="D267" s="134">
        <f>IF(C267=0,0,IF(C267=1,1,IF(C267=2,3,IF(C267=3,5,IF(C267=4,7,IF(C267=5,9,IF(C267=6,17,IF(C267=7,18,IF(C267=8,18,xxx)))))))))</f>
        <v>0</v>
      </c>
      <c r="E267" s="135">
        <f t="shared" si="3"/>
        <v>0</v>
      </c>
    </row>
    <row r="268" spans="1:5" ht="12.95" customHeight="1">
      <c r="A268" s="132">
        <v>43580</v>
      </c>
      <c r="B268" s="133"/>
      <c r="C268" s="133">
        <v>0</v>
      </c>
      <c r="D268" s="134">
        <f>IF(C268=0,0,IF(C268=1,1,IF(C268=2,3,IF(C268=3,5,IF(C268=4,7,IF(C268=5,9,IF(C268=6,17,IF(C268=7,18,IF(C268=8,18,xxx)))))))))</f>
        <v>0</v>
      </c>
      <c r="E268" s="135">
        <f t="shared" si="3"/>
        <v>0</v>
      </c>
    </row>
    <row r="269" spans="1:5" ht="12.95" customHeight="1">
      <c r="A269" s="132">
        <v>43581</v>
      </c>
      <c r="B269" s="133"/>
      <c r="C269" s="133">
        <v>0</v>
      </c>
      <c r="D269" s="134">
        <f>IF(C269=0,0,IF(C269=1,1,IF(C269=2,3,IF(C269=3,5,IF(C269=4,7,IF(C269=5,9,IF(C269=6,17,IF(C269=7,18,IF(C269=8,18,xxx)))))))))</f>
        <v>0</v>
      </c>
      <c r="E269" s="135">
        <f t="shared" si="3"/>
        <v>0</v>
      </c>
    </row>
    <row r="270" spans="1:5" ht="12.95" customHeight="1">
      <c r="A270" s="125">
        <v>43582</v>
      </c>
      <c r="B270" s="126"/>
      <c r="C270" s="126">
        <v>0</v>
      </c>
      <c r="D270" s="127">
        <f>IF(C270=0,0,IF(C270=1,1,IF(C270=2,3,IF(C270=3,5,IF(C270=4,7,IF(C270=5,9,IF(C270=6,17,IF(C270=7,18,IF(C270=8,18,xxx)))))))))</f>
        <v>0</v>
      </c>
      <c r="E270" s="128">
        <f t="shared" si="3"/>
        <v>0</v>
      </c>
    </row>
    <row r="271" spans="1:5" ht="12.95" customHeight="1">
      <c r="A271" s="125">
        <v>43583</v>
      </c>
      <c r="B271" s="126"/>
      <c r="C271" s="126">
        <v>0</v>
      </c>
      <c r="D271" s="127">
        <f>IF(C271=0,0,IF(C271=1,1,IF(C271=2,3,IF(C271=3,5,IF(C271=4,7,IF(C271=5,9,IF(C271=6,17,IF(C271=7,18,IF(C271=8,18,xxx)))))))))</f>
        <v>0</v>
      </c>
      <c r="E271" s="128">
        <f t="shared" si="3"/>
        <v>0</v>
      </c>
    </row>
    <row r="272" spans="1:5" ht="12.95" customHeight="1">
      <c r="A272" s="129">
        <v>43584</v>
      </c>
      <c r="B272" s="2">
        <f>Période_5!$C$10</f>
        <v>0</v>
      </c>
      <c r="C272" s="2">
        <v>0</v>
      </c>
      <c r="D272" s="130">
        <f>IF(C272=0,0,IF(C272=1,1,IF(C272=2,3,IF(C272=3,5,IF(C272=4,7,IF(C272=5,9,IF(C272=6,17,IF(C272=7,18,IF(C272=8,18,xxx)))))))))</f>
        <v>0</v>
      </c>
      <c r="E272" s="131">
        <f t="shared" si="3"/>
        <v>0</v>
      </c>
    </row>
    <row r="273" spans="1:5" ht="12.95" customHeight="1">
      <c r="A273" s="129">
        <v>43585</v>
      </c>
      <c r="B273" s="2">
        <f>Période_5!$F$10</f>
        <v>0</v>
      </c>
      <c r="C273" s="2">
        <v>0</v>
      </c>
      <c r="D273" s="130">
        <f>IF(C273=0,0,IF(C273=1,1,IF(C273=2,3,IF(C273=3,5,IF(C273=4,7,IF(C273=5,9,IF(C273=6,17,IF(C273=7,18,IF(C273=8,18,xxx)))))))))</f>
        <v>0</v>
      </c>
      <c r="E273" s="131">
        <f t="shared" si="3"/>
        <v>0</v>
      </c>
    </row>
    <row r="274" spans="1:5" ht="12.95" customHeight="1">
      <c r="A274" s="129">
        <v>43586</v>
      </c>
      <c r="B274" s="2">
        <f>Période_5!$I$10</f>
        <v>0</v>
      </c>
      <c r="C274" s="2">
        <v>0</v>
      </c>
      <c r="D274" s="130">
        <f>IF(C274=0,0,IF(C274=1,1,IF(C274=2,3,IF(C274=3,5,IF(C274=4,7,IF(C274=5,9,IF(C274=6,17,IF(C274=7,18,IF(C274=8,18,xxx)))))))))</f>
        <v>0</v>
      </c>
      <c r="E274" s="131">
        <f t="shared" si="3"/>
        <v>0</v>
      </c>
    </row>
    <row r="275" spans="1:5" ht="12.95" customHeight="1">
      <c r="A275" s="129">
        <v>43587</v>
      </c>
      <c r="B275" s="2">
        <f>Période_5!$L$10</f>
        <v>0</v>
      </c>
      <c r="C275" s="2">
        <v>0</v>
      </c>
      <c r="D275" s="130">
        <f>IF(C275=0,0,IF(C275=1,1,IF(C275=2,3,IF(C275=3,5,IF(C275=4,7,IF(C275=5,9,IF(C275=6,17,IF(C275=7,18,IF(C275=8,18,xxx)))))))))</f>
        <v>0</v>
      </c>
      <c r="E275" s="131">
        <f t="shared" si="3"/>
        <v>0</v>
      </c>
    </row>
    <row r="276" spans="1:5" ht="12.95" customHeight="1">
      <c r="A276" s="129">
        <v>43588</v>
      </c>
      <c r="B276" s="2">
        <f>Période_5!$O$10</f>
        <v>0</v>
      </c>
      <c r="C276" s="2">
        <v>0</v>
      </c>
      <c r="D276" s="130">
        <f>IF(C276=0,0,IF(C276=1,1,IF(C276=2,3,IF(C276=3,5,IF(C276=4,7,IF(C276=5,9,IF(C276=6,17,IF(C276=7,18,IF(C276=8,18,xxx)))))))))</f>
        <v>0</v>
      </c>
      <c r="E276" s="131">
        <f t="shared" si="3"/>
        <v>0</v>
      </c>
    </row>
    <row r="277" spans="1:5" ht="12.95" customHeight="1">
      <c r="A277" s="125">
        <v>43589</v>
      </c>
      <c r="B277" s="126"/>
      <c r="C277" s="126">
        <v>0</v>
      </c>
      <c r="D277" s="127">
        <f>IF(C277=0,0,IF(C277=1,1,IF(C277=2,3,IF(C277=3,5,IF(C277=4,7,IF(C277=5,9,IF(C277=6,17,IF(C277=7,18,IF(C277=8,18,xxx)))))))))</f>
        <v>0</v>
      </c>
      <c r="E277" s="128">
        <f t="shared" si="3"/>
        <v>0</v>
      </c>
    </row>
    <row r="278" spans="1:5" ht="12.95" customHeight="1">
      <c r="A278" s="125">
        <v>43590</v>
      </c>
      <c r="B278" s="126"/>
      <c r="C278" s="126">
        <v>0</v>
      </c>
      <c r="D278" s="127">
        <f>IF(C278=0,0,IF(C278=1,1,IF(C278=2,3,IF(C278=3,5,IF(C278=4,7,IF(C278=5,9,IF(C278=6,17,IF(C278=7,18,IF(C278=8,18,xxx)))))))))</f>
        <v>0</v>
      </c>
      <c r="E278" s="128">
        <f t="shared" si="3"/>
        <v>0</v>
      </c>
    </row>
    <row r="279" spans="1:5" ht="12.95" customHeight="1">
      <c r="A279" s="129">
        <v>43591</v>
      </c>
      <c r="B279" s="2">
        <f>Période_5!$C$12</f>
        <v>0</v>
      </c>
      <c r="C279" s="2">
        <v>0</v>
      </c>
      <c r="D279" s="130">
        <f>IF(C279=0,0,IF(C279=1,1,IF(C279=2,3,IF(C279=3,5,IF(C279=4,7,IF(C279=5,9,IF(C279=6,17,IF(C279=7,18,IF(C279=8,18,xxx)))))))))</f>
        <v>0</v>
      </c>
      <c r="E279" s="131">
        <f t="shared" si="3"/>
        <v>0</v>
      </c>
    </row>
    <row r="280" spans="1:5" ht="12.95" customHeight="1">
      <c r="A280" s="129">
        <v>43592</v>
      </c>
      <c r="B280" s="2">
        <f>Période_5!$F$12</f>
        <v>0</v>
      </c>
      <c r="C280" s="2">
        <v>0</v>
      </c>
      <c r="D280" s="130">
        <f>IF(C280=0,0,IF(C280=1,1,IF(C280=2,3,IF(C280=3,5,IF(C280=4,7,IF(C280=5,9,IF(C280=6,17,IF(C280=7,18,IF(C280=8,18,xxx)))))))))</f>
        <v>0</v>
      </c>
      <c r="E280" s="131">
        <f t="shared" si="3"/>
        <v>0</v>
      </c>
    </row>
    <row r="281" spans="1:5" ht="12.95" customHeight="1">
      <c r="A281" s="129">
        <v>43593</v>
      </c>
      <c r="B281" s="2">
        <f>Période_5!$I$12</f>
        <v>0</v>
      </c>
      <c r="C281" s="2">
        <v>0</v>
      </c>
      <c r="D281" s="130">
        <f>IF(C281=0,0,IF(C281=1,1,IF(C281=2,3,IF(C281=3,5,IF(C281=4,7,IF(C281=5,9,IF(C281=6,17,IF(C281=7,18,IF(C281=8,18,xxx)))))))))</f>
        <v>0</v>
      </c>
      <c r="E281" s="131">
        <f t="shared" si="3"/>
        <v>0</v>
      </c>
    </row>
    <row r="282" spans="1:5" ht="12.95" customHeight="1">
      <c r="A282" s="129">
        <v>43594</v>
      </c>
      <c r="B282" s="2">
        <f>Période_5!$L$12</f>
        <v>0</v>
      </c>
      <c r="C282" s="2">
        <v>0</v>
      </c>
      <c r="D282" s="130">
        <f>IF(C282=0,0,IF(C282=1,1,IF(C282=2,3,IF(C282=3,5,IF(C282=4,7,IF(C282=5,9,IF(C282=6,17,IF(C282=7,18,IF(C282=8,18,xxx)))))))))</f>
        <v>0</v>
      </c>
      <c r="E282" s="131">
        <f t="shared" si="3"/>
        <v>0</v>
      </c>
    </row>
    <row r="283" spans="1:5" ht="12.95" customHeight="1">
      <c r="A283" s="129">
        <v>43595</v>
      </c>
      <c r="B283" s="2">
        <f>Période_5!$O$12</f>
        <v>0</v>
      </c>
      <c r="C283" s="2">
        <v>0</v>
      </c>
      <c r="D283" s="130">
        <f>IF(C283=0,0,IF(C283=1,1,IF(C283=2,3,IF(C283=3,5,IF(C283=4,7,IF(C283=5,9,IF(C283=6,17,IF(C283=7,18,IF(C283=8,18,xxx)))))))))</f>
        <v>0</v>
      </c>
      <c r="E283" s="131">
        <f t="shared" si="3"/>
        <v>0</v>
      </c>
    </row>
    <row r="284" spans="1:5" ht="12.95" customHeight="1">
      <c r="A284" s="125">
        <v>43596</v>
      </c>
      <c r="B284" s="126"/>
      <c r="C284" s="126">
        <v>0</v>
      </c>
      <c r="D284" s="127">
        <f>IF(C284=0,0,IF(C284=1,1,IF(C284=2,3,IF(C284=3,5,IF(C284=4,7,IF(C284=5,9,IF(C284=6,17,IF(C284=7,18,IF(C284=8,18,xxx)))))))))</f>
        <v>0</v>
      </c>
      <c r="E284" s="128">
        <f t="shared" si="3"/>
        <v>0</v>
      </c>
    </row>
    <row r="285" spans="1:5" ht="12.95" customHeight="1">
      <c r="A285" s="125">
        <v>43597</v>
      </c>
      <c r="B285" s="126"/>
      <c r="C285" s="126">
        <v>0</v>
      </c>
      <c r="D285" s="127">
        <f>IF(C285=0,0,IF(C285=1,1,IF(C285=2,3,IF(C285=3,5,IF(C285=4,7,IF(C285=5,9,IF(C285=6,17,IF(C285=7,18,IF(C285=8,18,xxx)))))))))</f>
        <v>0</v>
      </c>
      <c r="E285" s="128">
        <f t="shared" si="3"/>
        <v>0</v>
      </c>
    </row>
    <row r="286" spans="1:5" ht="12.95" customHeight="1">
      <c r="A286" s="129">
        <v>43598</v>
      </c>
      <c r="B286" s="2">
        <f>Période_5!$C$14</f>
        <v>0</v>
      </c>
      <c r="C286" s="2">
        <v>0</v>
      </c>
      <c r="D286" s="130">
        <f>IF(C286=0,0,IF(C286=1,1,IF(C286=2,3,IF(C286=3,5,IF(C286=4,7,IF(C286=5,9,IF(C286=6,17,IF(C286=7,18,IF(C286=8,18,xxx)))))))))</f>
        <v>0</v>
      </c>
      <c r="E286" s="131">
        <f t="shared" si="3"/>
        <v>0</v>
      </c>
    </row>
    <row r="287" spans="1:5" ht="12.95" customHeight="1">
      <c r="A287" s="129">
        <v>43599</v>
      </c>
      <c r="B287" s="2">
        <f>Période_5!$F$14</f>
        <v>0</v>
      </c>
      <c r="C287" s="2">
        <v>0</v>
      </c>
      <c r="D287" s="130">
        <f>IF(C287=0,0,IF(C287=1,1,IF(C287=2,3,IF(C287=3,5,IF(C287=4,7,IF(C287=5,9,IF(C287=6,17,IF(C287=7,18,IF(C287=8,18,xxx)))))))))</f>
        <v>0</v>
      </c>
      <c r="E287" s="131">
        <f t="shared" si="3"/>
        <v>0</v>
      </c>
    </row>
    <row r="288" spans="1:5" ht="12.95" customHeight="1">
      <c r="A288" s="129">
        <v>43600</v>
      </c>
      <c r="B288" s="2">
        <f>Période_5!$I$14</f>
        <v>0</v>
      </c>
      <c r="C288" s="2">
        <v>0</v>
      </c>
      <c r="D288" s="130">
        <f>IF(C288=0,0,IF(C288=1,1,IF(C288=2,3,IF(C288=3,5,IF(C288=4,7,IF(C288=5,9,IF(C288=6,17,IF(C288=7,18,IF(C288=8,18,xxx)))))))))</f>
        <v>0</v>
      </c>
      <c r="E288" s="131">
        <f t="shared" ref="E288:E341" si="4">IF(C288=0,0,IF(C288=1,15.38,IF(C288=2,20.02,IF(C288=3,24.66,IF(C288=4,28.97,IF(C288=5,34.4,IF(C288=6,39.88,IF(C288=8,45.66,IF(C288=10,45.66+6.81*ROUNDUP((B288-79.99999)/20,0),"ERREUR")))))))))</f>
        <v>0</v>
      </c>
    </row>
    <row r="289" spans="1:5" ht="12.95" customHeight="1">
      <c r="A289" s="129">
        <v>43601</v>
      </c>
      <c r="B289" s="2">
        <f>Période_5!$L$14</f>
        <v>0</v>
      </c>
      <c r="C289" s="2">
        <v>0</v>
      </c>
      <c r="D289" s="130">
        <f>IF(C289=0,0,IF(C289=1,1,IF(C289=2,3,IF(C289=3,5,IF(C289=4,7,IF(C289=5,9,IF(C289=6,17,IF(C289=7,18,IF(C289=8,18,xxx)))))))))</f>
        <v>0</v>
      </c>
      <c r="E289" s="131">
        <f t="shared" si="4"/>
        <v>0</v>
      </c>
    </row>
    <row r="290" spans="1:5" ht="12.95" customHeight="1">
      <c r="A290" s="129">
        <v>43602</v>
      </c>
      <c r="B290" s="2">
        <f>Période_5!$O$14</f>
        <v>0</v>
      </c>
      <c r="C290" s="2">
        <v>0</v>
      </c>
      <c r="D290" s="130">
        <f>IF(C290=0,0,IF(C290=1,1,IF(C290=2,3,IF(C290=3,5,IF(C290=4,7,IF(C290=5,9,IF(C290=6,17,IF(C290=7,18,IF(C290=8,18,xxx)))))))))</f>
        <v>0</v>
      </c>
      <c r="E290" s="131">
        <f t="shared" si="4"/>
        <v>0</v>
      </c>
    </row>
    <row r="291" spans="1:5" ht="12.95" customHeight="1">
      <c r="A291" s="125">
        <v>43603</v>
      </c>
      <c r="B291" s="126"/>
      <c r="C291" s="126">
        <v>0</v>
      </c>
      <c r="D291" s="127">
        <f>IF(C291=0,0,IF(C291=1,1,IF(C291=2,3,IF(C291=3,5,IF(C291=4,7,IF(C291=5,9,IF(C291=6,17,IF(C291=7,18,IF(C291=8,18,xxx)))))))))</f>
        <v>0</v>
      </c>
      <c r="E291" s="128">
        <f t="shared" si="4"/>
        <v>0</v>
      </c>
    </row>
    <row r="292" spans="1:5" ht="12.95" customHeight="1">
      <c r="A292" s="125">
        <v>43604</v>
      </c>
      <c r="B292" s="126"/>
      <c r="C292" s="126">
        <v>0</v>
      </c>
      <c r="D292" s="127">
        <f>IF(C292=0,0,IF(C292=1,1,IF(C292=2,3,IF(C292=3,5,IF(C292=4,7,IF(C292=5,9,IF(C292=6,17,IF(C292=7,18,IF(C292=8,18,xxx)))))))))</f>
        <v>0</v>
      </c>
      <c r="E292" s="128">
        <f t="shared" si="4"/>
        <v>0</v>
      </c>
    </row>
    <row r="293" spans="1:5" ht="12.95" customHeight="1">
      <c r="A293" s="129">
        <v>43605</v>
      </c>
      <c r="B293" s="2">
        <f>Période_5!$C$16</f>
        <v>0</v>
      </c>
      <c r="C293" s="2">
        <v>0</v>
      </c>
      <c r="D293" s="130">
        <f>IF(C293=0,0,IF(C293=1,1,IF(C293=2,3,IF(C293=3,5,IF(C293=4,7,IF(C293=5,9,IF(C293=6,17,IF(C293=7,18,IF(C293=8,18,xxx)))))))))</f>
        <v>0</v>
      </c>
      <c r="E293" s="131">
        <f t="shared" si="4"/>
        <v>0</v>
      </c>
    </row>
    <row r="294" spans="1:5" ht="12.95" customHeight="1">
      <c r="A294" s="129">
        <v>43606</v>
      </c>
      <c r="B294" s="2">
        <f>Période_5!$F$16</f>
        <v>0</v>
      </c>
      <c r="C294" s="2">
        <v>0</v>
      </c>
      <c r="D294" s="130">
        <f>IF(C294=0,0,IF(C294=1,1,IF(C294=2,3,IF(C294=3,5,IF(C294=4,7,IF(C294=5,9,IF(C294=6,17,IF(C294=7,18,IF(C294=8,18,xxx)))))))))</f>
        <v>0</v>
      </c>
      <c r="E294" s="131">
        <f t="shared" si="4"/>
        <v>0</v>
      </c>
    </row>
    <row r="295" spans="1:5" ht="12.95" customHeight="1">
      <c r="A295" s="129">
        <v>43607</v>
      </c>
      <c r="B295" s="2">
        <f>Période_5!$I$16</f>
        <v>0</v>
      </c>
      <c r="C295" s="2">
        <v>0</v>
      </c>
      <c r="D295" s="130">
        <f>IF(C295=0,0,IF(C295=1,1,IF(C295=2,3,IF(C295=3,5,IF(C295=4,7,IF(C295=5,9,IF(C295=6,17,IF(C295=7,18,IF(C295=8,18,xxx)))))))))</f>
        <v>0</v>
      </c>
      <c r="E295" s="131">
        <f t="shared" si="4"/>
        <v>0</v>
      </c>
    </row>
    <row r="296" spans="1:5" ht="12.95" customHeight="1">
      <c r="A296" s="129">
        <v>43608</v>
      </c>
      <c r="B296" s="2">
        <f>Période_5!$L$16</f>
        <v>0</v>
      </c>
      <c r="C296" s="2">
        <v>0</v>
      </c>
      <c r="D296" s="130">
        <f>IF(C296=0,0,IF(C296=1,1,IF(C296=2,3,IF(C296=3,5,IF(C296=4,7,IF(C296=5,9,IF(C296=6,17,IF(C296=7,18,IF(C296=8,18,xxx)))))))))</f>
        <v>0</v>
      </c>
      <c r="E296" s="131">
        <f t="shared" si="4"/>
        <v>0</v>
      </c>
    </row>
    <row r="297" spans="1:5" ht="12.95" customHeight="1">
      <c r="A297" s="129">
        <v>43609</v>
      </c>
      <c r="B297" s="2">
        <f>Période_5!$O$16</f>
        <v>0</v>
      </c>
      <c r="C297" s="2">
        <v>0</v>
      </c>
      <c r="D297" s="130">
        <f>IF(C297=0,0,IF(C297=1,1,IF(C297=2,3,IF(C297=3,5,IF(C297=4,7,IF(C297=5,9,IF(C297=6,17,IF(C297=7,18,IF(C297=8,18,xxx)))))))))</f>
        <v>0</v>
      </c>
      <c r="E297" s="131">
        <f t="shared" si="4"/>
        <v>0</v>
      </c>
    </row>
    <row r="298" spans="1:5" ht="12.95" customHeight="1">
      <c r="A298" s="125">
        <v>43610</v>
      </c>
      <c r="B298" s="126"/>
      <c r="C298" s="126">
        <v>0</v>
      </c>
      <c r="D298" s="127">
        <f>IF(C298=0,0,IF(C298=1,1,IF(C298=2,3,IF(C298=3,5,IF(C298=4,7,IF(C298=5,9,IF(C298=6,17,IF(C298=7,18,IF(C298=8,18,xxx)))))))))</f>
        <v>0</v>
      </c>
      <c r="E298" s="128">
        <f t="shared" si="4"/>
        <v>0</v>
      </c>
    </row>
    <row r="299" spans="1:5" ht="12.95" customHeight="1">
      <c r="A299" s="125">
        <v>43611</v>
      </c>
      <c r="B299" s="126"/>
      <c r="C299" s="126">
        <v>0</v>
      </c>
      <c r="D299" s="127">
        <f>IF(C299=0,0,IF(C299=1,1,IF(C299=2,3,IF(C299=3,5,IF(C299=4,7,IF(C299=5,9,IF(C299=6,17,IF(C299=7,18,IF(C299=8,18,xxx)))))))))</f>
        <v>0</v>
      </c>
      <c r="E299" s="128">
        <f t="shared" si="4"/>
        <v>0</v>
      </c>
    </row>
    <row r="300" spans="1:5" ht="12.95" customHeight="1">
      <c r="A300" s="129">
        <v>43612</v>
      </c>
      <c r="B300" s="2">
        <f>Période_5!$C$18</f>
        <v>0</v>
      </c>
      <c r="C300" s="2">
        <v>0</v>
      </c>
      <c r="D300" s="130">
        <f>IF(C300=0,0,IF(C300=1,1,IF(C300=2,3,IF(C300=3,5,IF(C300=4,7,IF(C300=5,9,IF(C300=6,17,IF(C300=7,18,IF(C300=8,18,xxx)))))))))</f>
        <v>0</v>
      </c>
      <c r="E300" s="131">
        <f t="shared" si="4"/>
        <v>0</v>
      </c>
    </row>
    <row r="301" spans="1:5" ht="12.95" customHeight="1">
      <c r="A301" s="129">
        <v>43613</v>
      </c>
      <c r="B301" s="2">
        <f>Période_5!$F$18</f>
        <v>0</v>
      </c>
      <c r="C301" s="2">
        <v>0</v>
      </c>
      <c r="D301" s="130">
        <f>IF(C301=0,0,IF(C301=1,1,IF(C301=2,3,IF(C301=3,5,IF(C301=4,7,IF(C301=5,9,IF(C301=6,17,IF(C301=7,18,IF(C301=8,18,xxx)))))))))</f>
        <v>0</v>
      </c>
      <c r="E301" s="131">
        <f t="shared" si="4"/>
        <v>0</v>
      </c>
    </row>
    <row r="302" spans="1:5" ht="12.95" customHeight="1">
      <c r="A302" s="129">
        <v>43614</v>
      </c>
      <c r="B302" s="2">
        <f>Période_5!$I$18</f>
        <v>0</v>
      </c>
      <c r="C302" s="2">
        <v>0</v>
      </c>
      <c r="D302" s="130">
        <f>IF(C302=0,0,IF(C302=1,1,IF(C302=2,3,IF(C302=3,5,IF(C302=4,7,IF(C302=5,9,IF(C302=6,17,IF(C302=7,18,IF(C302=8,18,xxx)))))))))</f>
        <v>0</v>
      </c>
      <c r="E302" s="131">
        <f t="shared" si="4"/>
        <v>0</v>
      </c>
    </row>
    <row r="303" spans="1:5" ht="12.95" customHeight="1">
      <c r="A303" s="132">
        <v>43615</v>
      </c>
      <c r="B303" s="133"/>
      <c r="C303" s="133">
        <v>0</v>
      </c>
      <c r="D303" s="134">
        <f>IF(C303=0,0,IF(C303=1,1,IF(C303=2,3,IF(C303=3,5,IF(C303=4,7,IF(C303=5,9,IF(C303=6,17,IF(C303=7,18,IF(C303=8,18,xxx)))))))))</f>
        <v>0</v>
      </c>
      <c r="E303" s="135">
        <f t="shared" si="4"/>
        <v>0</v>
      </c>
    </row>
    <row r="304" spans="1:5" ht="12.95" customHeight="1">
      <c r="A304" s="132">
        <v>43616</v>
      </c>
      <c r="B304" s="133"/>
      <c r="C304" s="133">
        <v>0</v>
      </c>
      <c r="D304" s="134">
        <f>IF(C304=0,0,IF(C304=1,1,IF(C304=2,3,IF(C304=3,5,IF(C304=4,7,IF(C304=5,9,IF(C304=6,17,IF(C304=7,18,IF(C304=8,18,xxx)))))))))</f>
        <v>0</v>
      </c>
      <c r="E304" s="135">
        <f t="shared" si="4"/>
        <v>0</v>
      </c>
    </row>
    <row r="305" spans="1:5" ht="12.95" customHeight="1">
      <c r="A305" s="125">
        <v>43617</v>
      </c>
      <c r="B305" s="126"/>
      <c r="C305" s="126">
        <v>0</v>
      </c>
      <c r="D305" s="127">
        <f>IF(C305=0,0,IF(C305=1,1,IF(C305=2,3,IF(C305=3,5,IF(C305=4,7,IF(C305=5,9,IF(C305=6,17,IF(C305=7,18,IF(C305=8,18,xxx)))))))))</f>
        <v>0</v>
      </c>
      <c r="E305" s="128">
        <f t="shared" si="4"/>
        <v>0</v>
      </c>
    </row>
    <row r="306" spans="1:5" ht="12.95" customHeight="1">
      <c r="A306" s="125">
        <v>43618</v>
      </c>
      <c r="B306" s="126"/>
      <c r="C306" s="126">
        <v>0</v>
      </c>
      <c r="D306" s="127">
        <f>IF(C306=0,0,IF(C306=1,1,IF(C306=2,3,IF(C306=3,5,IF(C306=4,7,IF(C306=5,9,IF(C306=6,17,IF(C306=7,18,IF(C306=8,18,xxx)))))))))</f>
        <v>0</v>
      </c>
      <c r="E306" s="128">
        <f t="shared" si="4"/>
        <v>0</v>
      </c>
    </row>
    <row r="307" spans="1:5" ht="12.95" customHeight="1">
      <c r="A307" s="129">
        <v>43619</v>
      </c>
      <c r="B307" s="2">
        <f>Période_5!$C$20</f>
        <v>0</v>
      </c>
      <c r="C307" s="2">
        <v>0</v>
      </c>
      <c r="D307" s="130">
        <f>IF(C307=0,0,IF(C307=1,1,IF(C307=2,3,IF(C307=3,5,IF(C307=4,7,IF(C307=5,9,IF(C307=6,17,IF(C307=7,18,IF(C307=8,18,xxx)))))))))</f>
        <v>0</v>
      </c>
      <c r="E307" s="131">
        <f t="shared" si="4"/>
        <v>0</v>
      </c>
    </row>
    <row r="308" spans="1:5" ht="12.95" customHeight="1">
      <c r="A308" s="129">
        <v>43620</v>
      </c>
      <c r="B308" s="2">
        <f>Période_5!$F$20</f>
        <v>0</v>
      </c>
      <c r="C308" s="2">
        <v>0</v>
      </c>
      <c r="D308" s="130">
        <f>IF(C308=0,0,IF(C308=1,1,IF(C308=2,3,IF(C308=3,5,IF(C308=4,7,IF(C308=5,9,IF(C308=6,17,IF(C308=7,18,IF(C308=8,18,xxx)))))))))</f>
        <v>0</v>
      </c>
      <c r="E308" s="131">
        <f t="shared" si="4"/>
        <v>0</v>
      </c>
    </row>
    <row r="309" spans="1:5" ht="12.95" customHeight="1">
      <c r="A309" s="129">
        <v>43621</v>
      </c>
      <c r="B309" s="2">
        <f>Période_5!$I$20</f>
        <v>0</v>
      </c>
      <c r="C309" s="2">
        <v>0</v>
      </c>
      <c r="D309" s="130">
        <f>IF(C309=0,0,IF(C309=1,1,IF(C309=2,3,IF(C309=3,5,IF(C309=4,7,IF(C309=5,9,IF(C309=6,17,IF(C309=7,18,IF(C309=8,18,xxx)))))))))</f>
        <v>0</v>
      </c>
      <c r="E309" s="131">
        <f t="shared" si="4"/>
        <v>0</v>
      </c>
    </row>
    <row r="310" spans="1:5" ht="12.95" customHeight="1">
      <c r="A310" s="129">
        <v>43622</v>
      </c>
      <c r="B310" s="2">
        <f>Période_5!$L$20</f>
        <v>0</v>
      </c>
      <c r="C310" s="2">
        <v>0</v>
      </c>
      <c r="D310" s="130">
        <f>IF(C310=0,0,IF(C310=1,1,IF(C310=2,3,IF(C310=3,5,IF(C310=4,7,IF(C310=5,9,IF(C310=6,17,IF(C310=7,18,IF(C310=8,18,xxx)))))))))</f>
        <v>0</v>
      </c>
      <c r="E310" s="131">
        <f t="shared" si="4"/>
        <v>0</v>
      </c>
    </row>
    <row r="311" spans="1:5" ht="12.95" customHeight="1">
      <c r="A311" s="129">
        <v>43623</v>
      </c>
      <c r="B311" s="2">
        <f>Période_5!$O$20</f>
        <v>0</v>
      </c>
      <c r="C311" s="2">
        <v>0</v>
      </c>
      <c r="D311" s="130">
        <f>IF(C311=0,0,IF(C311=1,1,IF(C311=2,3,IF(C311=3,5,IF(C311=4,7,IF(C311=5,9,IF(C311=6,17,IF(C311=7,18,IF(C311=8,18,xxx)))))))))</f>
        <v>0</v>
      </c>
      <c r="E311" s="131">
        <f t="shared" si="4"/>
        <v>0</v>
      </c>
    </row>
    <row r="312" spans="1:5" ht="12.95" customHeight="1">
      <c r="A312" s="125">
        <v>43624</v>
      </c>
      <c r="B312" s="126"/>
      <c r="C312" s="126">
        <v>0</v>
      </c>
      <c r="D312" s="127">
        <f>IF(C312=0,0,IF(C312=1,1,IF(C312=2,3,IF(C312=3,5,IF(C312=4,7,IF(C312=5,9,IF(C312=6,17,IF(C312=7,18,IF(C312=8,18,xxx)))))))))</f>
        <v>0</v>
      </c>
      <c r="E312" s="128">
        <f t="shared" si="4"/>
        <v>0</v>
      </c>
    </row>
    <row r="313" spans="1:5" ht="12.95" customHeight="1">
      <c r="A313" s="125">
        <v>43625</v>
      </c>
      <c r="B313" s="126"/>
      <c r="C313" s="126">
        <v>0</v>
      </c>
      <c r="D313" s="127">
        <f>IF(C313=0,0,IF(C313=1,1,IF(C313=2,3,IF(C313=3,5,IF(C313=4,7,IF(C313=5,9,IF(C313=6,17,IF(C313=7,18,IF(C313=8,18,xxx)))))))))</f>
        <v>0</v>
      </c>
      <c r="E313" s="128">
        <f t="shared" si="4"/>
        <v>0</v>
      </c>
    </row>
    <row r="314" spans="1:5" ht="12.95" customHeight="1">
      <c r="A314" s="132">
        <v>43626</v>
      </c>
      <c r="B314" s="133"/>
      <c r="C314" s="133">
        <v>0</v>
      </c>
      <c r="D314" s="134">
        <f>IF(C314=0,0,IF(C314=1,1,IF(C314=2,3,IF(C314=3,5,IF(C314=4,7,IF(C314=5,9,IF(C314=6,17,IF(C314=7,18,IF(C314=8,18,xxx)))))))))</f>
        <v>0</v>
      </c>
      <c r="E314" s="135">
        <f t="shared" si="4"/>
        <v>0</v>
      </c>
    </row>
    <row r="315" spans="1:5" ht="12.95" customHeight="1">
      <c r="A315" s="129">
        <v>43627</v>
      </c>
      <c r="B315" s="2">
        <f>Période_5!$F$22</f>
        <v>0</v>
      </c>
      <c r="C315" s="2">
        <v>0</v>
      </c>
      <c r="D315" s="130">
        <f>IF(C315=0,0,IF(C315=1,1,IF(C315=2,3,IF(C315=3,5,IF(C315=4,7,IF(C315=5,9,IF(C315=6,17,IF(C315=7,18,IF(C315=8,18,xxx)))))))))</f>
        <v>0</v>
      </c>
      <c r="E315" s="131">
        <f t="shared" si="4"/>
        <v>0</v>
      </c>
    </row>
    <row r="316" spans="1:5" ht="12.95" customHeight="1">
      <c r="A316" s="129">
        <v>43628</v>
      </c>
      <c r="B316" s="2">
        <f>Période_5!$I$22</f>
        <v>0</v>
      </c>
      <c r="C316" s="2">
        <v>0</v>
      </c>
      <c r="D316" s="130">
        <f>IF(C316=0,0,IF(C316=1,1,IF(C316=2,3,IF(C316=3,5,IF(C316=4,7,IF(C316=5,9,IF(C316=6,17,IF(C316=7,18,IF(C316=8,18,xxx)))))))))</f>
        <v>0</v>
      </c>
      <c r="E316" s="131">
        <f t="shared" si="4"/>
        <v>0</v>
      </c>
    </row>
    <row r="317" spans="1:5" ht="12.95" customHeight="1">
      <c r="A317" s="129">
        <v>43629</v>
      </c>
      <c r="B317" s="2">
        <f>Période_5!$L$22</f>
        <v>0</v>
      </c>
      <c r="C317" s="2">
        <v>0</v>
      </c>
      <c r="D317" s="130">
        <f>IF(C317=0,0,IF(C317=1,1,IF(C317=2,3,IF(C317=3,5,IF(C317=4,7,IF(C317=5,9,IF(C317=6,17,IF(C317=7,18,IF(C317=8,18,xxx)))))))))</f>
        <v>0</v>
      </c>
      <c r="E317" s="131">
        <f t="shared" si="4"/>
        <v>0</v>
      </c>
    </row>
    <row r="318" spans="1:5" ht="12.95" customHeight="1">
      <c r="A318" s="129">
        <v>43630</v>
      </c>
      <c r="B318" s="2">
        <f>Période_5!$O$22</f>
        <v>0</v>
      </c>
      <c r="C318" s="2">
        <v>0</v>
      </c>
      <c r="D318" s="130">
        <f>IF(C318=0,0,IF(C318=1,1,IF(C318=2,3,IF(C318=3,5,IF(C318=4,7,IF(C318=5,9,IF(C318=6,17,IF(C318=7,18,IF(C318=8,18,xxx)))))))))</f>
        <v>0</v>
      </c>
      <c r="E318" s="131">
        <f t="shared" si="4"/>
        <v>0</v>
      </c>
    </row>
    <row r="319" spans="1:5" ht="12.95" customHeight="1">
      <c r="A319" s="125">
        <v>43631</v>
      </c>
      <c r="B319" s="126"/>
      <c r="C319" s="126">
        <v>0</v>
      </c>
      <c r="D319" s="127">
        <f>IF(C319=0,0,IF(C319=1,1,IF(C319=2,3,IF(C319=3,5,IF(C319=4,7,IF(C319=5,9,IF(C319=6,17,IF(C319=7,18,IF(C319=8,18,xxx)))))))))</f>
        <v>0</v>
      </c>
      <c r="E319" s="128">
        <f t="shared" si="4"/>
        <v>0</v>
      </c>
    </row>
    <row r="320" spans="1:5" ht="12.95" customHeight="1">
      <c r="A320" s="125">
        <v>43632</v>
      </c>
      <c r="B320" s="126"/>
      <c r="C320" s="126">
        <v>0</v>
      </c>
      <c r="D320" s="127">
        <f>IF(C320=0,0,IF(C320=1,1,IF(C320=2,3,IF(C320=3,5,IF(C320=4,7,IF(C320=5,9,IF(C320=6,17,IF(C320=7,18,IF(C320=8,18,xxx)))))))))</f>
        <v>0</v>
      </c>
      <c r="E320" s="128">
        <f t="shared" si="4"/>
        <v>0</v>
      </c>
    </row>
    <row r="321" spans="1:5" ht="12.95" customHeight="1">
      <c r="A321" s="129">
        <v>43633</v>
      </c>
      <c r="B321" s="2">
        <f>Période_5!$C$24</f>
        <v>0</v>
      </c>
      <c r="C321" s="2">
        <v>0</v>
      </c>
      <c r="D321" s="130">
        <f>IF(C321=0,0,IF(C321=1,1,IF(C321=2,3,IF(C321=3,5,IF(C321=4,7,IF(C321=5,9,IF(C321=6,17,IF(C321=7,18,IF(C321=8,18,xxx)))))))))</f>
        <v>0</v>
      </c>
      <c r="E321" s="131">
        <f t="shared" si="4"/>
        <v>0</v>
      </c>
    </row>
    <row r="322" spans="1:5" ht="12.95" customHeight="1">
      <c r="A322" s="129">
        <v>43634</v>
      </c>
      <c r="B322" s="2">
        <f>Période_5!$F$24</f>
        <v>0</v>
      </c>
      <c r="C322" s="2">
        <v>0</v>
      </c>
      <c r="D322" s="130">
        <f>IF(C322=0,0,IF(C322=1,1,IF(C322=2,3,IF(C322=3,5,IF(C322=4,7,IF(C322=5,9,IF(C322=6,17,IF(C322=7,18,IF(C322=8,18,xxx)))))))))</f>
        <v>0</v>
      </c>
      <c r="E322" s="131">
        <f t="shared" si="4"/>
        <v>0</v>
      </c>
    </row>
    <row r="323" spans="1:5" ht="12.95" customHeight="1">
      <c r="A323" s="129">
        <v>43635</v>
      </c>
      <c r="B323" s="2">
        <f>Période_5!$I$24</f>
        <v>0</v>
      </c>
      <c r="C323" s="2">
        <v>0</v>
      </c>
      <c r="D323" s="130">
        <f>IF(C323=0,0,IF(C323=1,1,IF(C323=2,3,IF(C323=3,5,IF(C323=4,7,IF(C323=5,9,IF(C323=6,17,IF(C323=7,18,IF(C323=8,18,xxx)))))))))</f>
        <v>0</v>
      </c>
      <c r="E323" s="131">
        <f t="shared" si="4"/>
        <v>0</v>
      </c>
    </row>
    <row r="324" spans="1:5" ht="12.95" customHeight="1">
      <c r="A324" s="129">
        <v>43636</v>
      </c>
      <c r="B324" s="2">
        <f>Période_5!$L$24</f>
        <v>0</v>
      </c>
      <c r="C324" s="2">
        <v>0</v>
      </c>
      <c r="D324" s="130">
        <f>IF(C324=0,0,IF(C324=1,1,IF(C324=2,3,IF(C324=3,5,IF(C324=4,7,IF(C324=5,9,IF(C324=6,17,IF(C324=7,18,IF(C324=8,18,xxx)))))))))</f>
        <v>0</v>
      </c>
      <c r="E324" s="131">
        <f t="shared" si="4"/>
        <v>0</v>
      </c>
    </row>
    <row r="325" spans="1:5" ht="12.95" customHeight="1">
      <c r="A325" s="129">
        <v>43637</v>
      </c>
      <c r="B325" s="2">
        <f>Période_5!$O$24</f>
        <v>0</v>
      </c>
      <c r="C325" s="2">
        <v>0</v>
      </c>
      <c r="D325" s="130">
        <f>IF(C325=0,0,IF(C325=1,1,IF(C325=2,3,IF(C325=3,5,IF(C325=4,7,IF(C325=5,9,IF(C325=6,17,IF(C325=7,18,IF(C325=8,18,xxx)))))))))</f>
        <v>0</v>
      </c>
      <c r="E325" s="131">
        <f t="shared" si="4"/>
        <v>0</v>
      </c>
    </row>
    <row r="326" spans="1:5" ht="12.95" customHeight="1">
      <c r="A326" s="125">
        <v>43638</v>
      </c>
      <c r="B326" s="126"/>
      <c r="C326" s="126">
        <v>0</v>
      </c>
      <c r="D326" s="127">
        <f>IF(C326=0,0,IF(C326=1,1,IF(C326=2,3,IF(C326=3,5,IF(C326=4,7,IF(C326=5,9,IF(C326=6,17,IF(C326=7,18,IF(C326=8,18,xxx)))))))))</f>
        <v>0</v>
      </c>
      <c r="E326" s="128">
        <f t="shared" si="4"/>
        <v>0</v>
      </c>
    </row>
    <row r="327" spans="1:5" ht="12.95" customHeight="1">
      <c r="A327" s="125">
        <v>43639</v>
      </c>
      <c r="B327" s="126"/>
      <c r="C327" s="126">
        <v>0</v>
      </c>
      <c r="D327" s="127">
        <f>IF(C327=0,0,IF(C327=1,1,IF(C327=2,3,IF(C327=3,5,IF(C327=4,7,IF(C327=5,9,IF(C327=6,17,IF(C327=7,18,IF(C327=8,18,xxx)))))))))</f>
        <v>0</v>
      </c>
      <c r="E327" s="128">
        <f t="shared" si="4"/>
        <v>0</v>
      </c>
    </row>
    <row r="328" spans="1:5" ht="12.95" customHeight="1">
      <c r="A328" s="129">
        <v>43640</v>
      </c>
      <c r="B328" s="2">
        <f>Période_5!$C$26</f>
        <v>0</v>
      </c>
      <c r="C328" s="2">
        <v>0</v>
      </c>
      <c r="D328" s="130">
        <f>IF(C328=0,0,IF(C328=1,1,IF(C328=2,3,IF(C328=3,5,IF(C328=4,7,IF(C328=5,9,IF(C328=6,17,IF(C328=7,18,IF(C328=8,18,xxx)))))))))</f>
        <v>0</v>
      </c>
      <c r="E328" s="131">
        <f t="shared" si="4"/>
        <v>0</v>
      </c>
    </row>
    <row r="329" spans="1:5" ht="12.95" customHeight="1">
      <c r="A329" s="129">
        <v>43641</v>
      </c>
      <c r="B329" s="2">
        <f>Période_5!$F$26</f>
        <v>0</v>
      </c>
      <c r="C329" s="2">
        <v>0</v>
      </c>
      <c r="D329" s="130">
        <f>IF(C329=0,0,IF(C329=1,1,IF(C329=2,3,IF(C329=3,5,IF(C329=4,7,IF(C329=5,9,IF(C329=6,17,IF(C329=7,18,IF(C329=8,18,xxx)))))))))</f>
        <v>0</v>
      </c>
      <c r="E329" s="131">
        <f t="shared" si="4"/>
        <v>0</v>
      </c>
    </row>
    <row r="330" spans="1:5" ht="12.95" customHeight="1">
      <c r="A330" s="129">
        <v>43642</v>
      </c>
      <c r="B330" s="2">
        <f>Période_5!$I$26</f>
        <v>0</v>
      </c>
      <c r="C330" s="2">
        <v>0</v>
      </c>
      <c r="D330" s="130">
        <f>IF(C330=0,0,IF(C330=1,1,IF(C330=2,3,IF(C330=3,5,IF(C330=4,7,IF(C330=5,9,IF(C330=6,17,IF(C330=7,18,IF(C330=8,18,xxx)))))))))</f>
        <v>0</v>
      </c>
      <c r="E330" s="131">
        <f t="shared" si="4"/>
        <v>0</v>
      </c>
    </row>
    <row r="331" spans="1:5" ht="12.95" customHeight="1">
      <c r="A331" s="129">
        <v>43643</v>
      </c>
      <c r="B331" s="2">
        <f>Période_5!$L$26</f>
        <v>0</v>
      </c>
      <c r="C331" s="2">
        <v>0</v>
      </c>
      <c r="D331" s="130">
        <f>IF(C331=0,0,IF(C331=1,1,IF(C331=2,3,IF(C331=3,5,IF(C331=4,7,IF(C331=5,9,IF(C331=6,17,IF(C331=7,18,IF(C331=8,18,xxx)))))))))</f>
        <v>0</v>
      </c>
      <c r="E331" s="131">
        <f t="shared" si="4"/>
        <v>0</v>
      </c>
    </row>
    <row r="332" spans="1:5" ht="12.95" customHeight="1">
      <c r="A332" s="129">
        <v>43644</v>
      </c>
      <c r="B332" s="2">
        <f>Période_5!$O$26</f>
        <v>0</v>
      </c>
      <c r="C332" s="2">
        <v>0</v>
      </c>
      <c r="D332" s="130">
        <f>IF(C332=0,0,IF(C332=1,1,IF(C332=2,3,IF(C332=3,5,IF(C332=4,7,IF(C332=5,9,IF(C332=6,17,IF(C332=7,18,IF(C332=8,18,xxx)))))))))</f>
        <v>0</v>
      </c>
      <c r="E332" s="131">
        <f t="shared" si="4"/>
        <v>0</v>
      </c>
    </row>
    <row r="333" spans="1:5" ht="12.95" customHeight="1">
      <c r="A333" s="125">
        <v>43645</v>
      </c>
      <c r="B333" s="126"/>
      <c r="C333" s="126">
        <v>0</v>
      </c>
      <c r="D333" s="127">
        <f>IF(C333=0,0,IF(C333=1,1,IF(C333=2,3,IF(C333=3,5,IF(C333=4,7,IF(C333=5,9,IF(C333=6,17,IF(C333=7,18,IF(C333=8,18,xxx)))))))))</f>
        <v>0</v>
      </c>
      <c r="E333" s="128">
        <f t="shared" si="4"/>
        <v>0</v>
      </c>
    </row>
    <row r="334" spans="1:5" ht="12.95" customHeight="1">
      <c r="A334" s="125">
        <v>43646</v>
      </c>
      <c r="B334" s="126"/>
      <c r="C334" s="126">
        <v>0</v>
      </c>
      <c r="D334" s="127">
        <f>IF(C334=0,0,IF(C334=1,1,IF(C334=2,3,IF(C334=3,5,IF(C334=4,7,IF(C334=5,9,IF(C334=6,17,IF(C334=7,18,IF(C334=8,18,xxx)))))))))</f>
        <v>0</v>
      </c>
      <c r="E334" s="128">
        <f t="shared" si="4"/>
        <v>0</v>
      </c>
    </row>
    <row r="335" spans="1:5" ht="12.95" customHeight="1">
      <c r="A335" s="129">
        <v>43647</v>
      </c>
      <c r="B335" s="2">
        <f>Période_5!$C$28</f>
        <v>0</v>
      </c>
      <c r="C335" s="2">
        <v>0</v>
      </c>
      <c r="D335" s="130">
        <f>IF(C335=0,0,IF(C335=1,1,IF(C335=2,3,IF(C335=3,5,IF(C335=4,7,IF(C335=5,9,IF(C335=6,17,IF(C335=7,18,IF(C335=8,18,xxx)))))))))</f>
        <v>0</v>
      </c>
      <c r="E335" s="131">
        <f t="shared" si="4"/>
        <v>0</v>
      </c>
    </row>
    <row r="336" spans="1:5" ht="12.95" customHeight="1">
      <c r="A336" s="129">
        <v>43648</v>
      </c>
      <c r="B336" s="2">
        <f>Période_5!$F$28</f>
        <v>0</v>
      </c>
      <c r="C336" s="2">
        <v>0</v>
      </c>
      <c r="D336" s="130">
        <f>IF(C336=0,0,IF(C336=1,1,IF(C336=2,3,IF(C336=3,5,IF(C336=4,7,IF(C336=5,9,IF(C336=6,17,IF(C336=7,18,IF(C336=8,18,xxx)))))))))</f>
        <v>0</v>
      </c>
      <c r="E336" s="131">
        <f t="shared" si="4"/>
        <v>0</v>
      </c>
    </row>
    <row r="337" spans="1:5" ht="12.95" customHeight="1">
      <c r="A337" s="129">
        <v>43649</v>
      </c>
      <c r="B337" s="2">
        <f>Période_5!$I$28</f>
        <v>0</v>
      </c>
      <c r="C337" s="2">
        <v>0</v>
      </c>
      <c r="D337" s="130">
        <f>IF(C337=0,0,IF(C337=1,1,IF(C337=2,3,IF(C337=3,5,IF(C337=4,7,IF(C337=5,9,IF(C337=6,17,IF(C337=7,18,IF(C337=8,18,xxx)))))))))</f>
        <v>0</v>
      </c>
      <c r="E337" s="131">
        <f t="shared" si="4"/>
        <v>0</v>
      </c>
    </row>
    <row r="338" spans="1:5" ht="12.95" customHeight="1">
      <c r="A338" s="129">
        <v>43650</v>
      </c>
      <c r="B338" s="2">
        <f>Période_5!$L$28</f>
        <v>0</v>
      </c>
      <c r="C338" s="2">
        <v>0</v>
      </c>
      <c r="D338" s="130">
        <f>IF(C338=0,0,IF(C338=1,1,IF(C338=2,3,IF(C338=3,5,IF(C338=4,7,IF(C338=5,9,IF(C338=6,17,IF(C338=7,18,IF(C338=8,18,xxx)))))))))</f>
        <v>0</v>
      </c>
      <c r="E338" s="131">
        <f t="shared" si="4"/>
        <v>0</v>
      </c>
    </row>
    <row r="339" spans="1:5" ht="12.95" customHeight="1">
      <c r="A339" s="129">
        <v>43651</v>
      </c>
      <c r="B339" s="2">
        <f>Période_5!$O$28</f>
        <v>0</v>
      </c>
      <c r="C339" s="2">
        <v>0</v>
      </c>
      <c r="D339" s="130">
        <f>IF(C339=0,0,IF(C339=1,1,IF(C339=2,3,IF(C339=3,5,IF(C339=4,7,IF(C339=5,9,IF(C339=6,17,IF(C339=7,18,IF(C339=8,18,xxx)))))))))</f>
        <v>0</v>
      </c>
      <c r="E339" s="131">
        <f t="shared" si="4"/>
        <v>0</v>
      </c>
    </row>
    <row r="340" spans="1:5" ht="12.95" customHeight="1">
      <c r="A340" s="125">
        <v>43652</v>
      </c>
      <c r="B340" s="126"/>
      <c r="C340" s="126">
        <v>0</v>
      </c>
      <c r="D340" s="127">
        <f>IF(C340=0,0,IF(C340=1,1,IF(C340=2,3,IF(C340=3,5,IF(C340=4,7,IF(C340=5,9,IF(C340=6,17,IF(C340=7,18,IF(C340=8,18,xxx)))))))))</f>
        <v>0</v>
      </c>
      <c r="E340" s="128">
        <f t="shared" si="4"/>
        <v>0</v>
      </c>
    </row>
    <row r="341" spans="1:5" ht="12.95" customHeight="1">
      <c r="A341" s="125">
        <v>43653</v>
      </c>
      <c r="B341" s="126"/>
      <c r="C341" s="126">
        <v>0</v>
      </c>
      <c r="D341" s="127">
        <f>IF(C341=0,0,IF(C341=1,1,IF(C341=2,3,IF(C341=3,5,IF(C341=4,7,IF(C341=5,9,IF(C341=6,17,IF(C341=7,18,IF(C341=8,18,xxx)))))))))</f>
        <v>0</v>
      </c>
      <c r="E341" s="128">
        <f t="shared" si="4"/>
        <v>0</v>
      </c>
    </row>
    <row r="342" spans="1:5" ht="12.95" customHeight="1">
      <c r="B342" s="2"/>
    </row>
    <row r="343" spans="1:5" ht="12.95" customHeight="1">
      <c r="B343" s="2"/>
    </row>
    <row r="344" spans="1:5" ht="12.95" customHeight="1">
      <c r="B344" s="2"/>
    </row>
    <row r="345" spans="1:5" ht="12.95" customHeight="1">
      <c r="B345" s="2"/>
    </row>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mergeCells count="6">
    <mergeCell ref="B1:D1"/>
    <mergeCell ref="B2:D2"/>
    <mergeCell ref="B3:D3"/>
    <mergeCell ref="B4:D4"/>
    <mergeCell ref="A6:F6"/>
    <mergeCell ref="A28:F28"/>
  </mergeCells>
  <pageMargins left="0.39370078740157505" right="0.39370078740157505" top="0.98385826771653595" bottom="0.98385826771653595" header="0.59015748031496096" footer="0.59015748031496096"/>
  <pageSetup paperSize="0" fitToWidth="0" fitToHeight="0" orientation="landscape" horizontalDpi="0" verticalDpi="0" copies="0"/>
  <headerFooter alignWithMargins="0"/>
  <drawing r:id="rId1"/>
</worksheet>
</file>

<file path=docProps/app.xml><?xml version="1.0" encoding="utf-8"?>
<Properties xmlns="http://schemas.openxmlformats.org/officeDocument/2006/extended-properties" xmlns:vt="http://schemas.openxmlformats.org/officeDocument/2006/docPropsVTypes">
  <TotalTime>338</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Période_1</vt:lpstr>
      <vt:lpstr>Période_2</vt:lpstr>
      <vt:lpstr>Période_3</vt:lpstr>
      <vt:lpstr>Période_4</vt:lpstr>
      <vt:lpstr>Période_5</vt:lpstr>
      <vt:lpstr>ISSR</vt:lpstr>
      <vt:lpstr>Période_1!Excel_BuiltIn_Print_Area</vt:lpstr>
      <vt:lpstr>Période_1!Zone_d_impression</vt:lpstr>
      <vt:lpstr>Période_2!Zone_d_impression</vt:lpstr>
      <vt:lpstr>Période_3!Zone_d_impression</vt:lpstr>
      <vt:lpstr>Période_4!Zone_d_impression</vt:lpstr>
      <vt:lpstr>Période_5!Zone_d_impression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snu01</dc:creator>
  <cp:lastModifiedBy>Utilisateur</cp:lastModifiedBy>
  <cp:revision>87</cp:revision>
  <cp:lastPrinted>2014-09-15T14:05:40Z</cp:lastPrinted>
  <dcterms:created xsi:type="dcterms:W3CDTF">2014-09-03T03:32:20Z</dcterms:created>
  <dcterms:modified xsi:type="dcterms:W3CDTF">2018-11-19T13:09:30Z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